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2.xml" ContentType="application/vnd.openxmlformats-officedocument.drawing+xml"/>
  <Override PartName="/xl/ctrlProps/ctrlProp1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rofiles\tanaka11\Desktop\オフライン作業\作業用\R7-8入札参加資格(随時)\"/>
    </mc:Choice>
  </mc:AlternateContent>
  <bookViews>
    <workbookView xWindow="30" yWindow="210" windowWidth="20415" windowHeight="9750"/>
  </bookViews>
  <sheets>
    <sheet name="入力" sheetId="7" r:id="rId1"/>
    <sheet name="申込書" sheetId="8" r:id="rId2"/>
    <sheet name="基本情報" sheetId="1" r:id="rId3"/>
    <sheet name="受付票" sheetId="4" r:id="rId4"/>
    <sheet name="宛名ラベル" sheetId="5" r:id="rId5"/>
    <sheet name="使用印届" sheetId="12" r:id="rId6"/>
    <sheet name="委任状" sheetId="13" r:id="rId7"/>
    <sheet name="変更届" sheetId="10" r:id="rId8"/>
    <sheet name="変更届の注意事項" sheetId="14" r:id="rId9"/>
  </sheets>
  <definedNames>
    <definedName name="Consal_data">入力!$AA$60:$AU$61</definedName>
    <definedName name="OLE_LINK2" localSheetId="0">入力!$H$69</definedName>
    <definedName name="_xlnm.Print_Area" localSheetId="4">宛名ラベル!$A$3:$J$24</definedName>
    <definedName name="_xlnm.Print_Area" localSheetId="6">委任状!$A$1:$K$46</definedName>
    <definedName name="_xlnm.Print_Area" localSheetId="2">基本情報!$B$1:$J$131</definedName>
    <definedName name="_xlnm.Print_Area" localSheetId="5">使用印届!$A$1:$J$41</definedName>
    <definedName name="_xlnm.Print_Area" localSheetId="3">受付票!$A$1:$M$46</definedName>
    <definedName name="_xlnm.Print_Area" localSheetId="1">申込書!$A$1:$I$40</definedName>
    <definedName name="_xlnm.Print_Area" localSheetId="0">入力!$A$1:$T$135</definedName>
    <definedName name="_xlnm.Print_Area" localSheetId="7">変更届!$B$1:$BE$67</definedName>
    <definedName name="_xlnm.Print_Area" localSheetId="8">変更届の注意事項!$A$2:$AZ$66</definedName>
    <definedName name="touroku_data">入力!$AA$143:$CQ$144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7" l="1"/>
  <c r="E11" i="8" l="1"/>
  <c r="T67" i="7" l="1"/>
  <c r="E12" i="8" l="1"/>
  <c r="EN157" i="7" l="1"/>
  <c r="E8" i="8" l="1"/>
  <c r="D11" i="8"/>
  <c r="BV147" i="7" l="1"/>
  <c r="BV144" i="7" s="1"/>
  <c r="G59" i="1" s="1"/>
  <c r="I33" i="4" l="1"/>
  <c r="E40" i="5"/>
  <c r="E41" i="5"/>
  <c r="E44" i="5"/>
  <c r="E43" i="5"/>
  <c r="D43" i="5"/>
  <c r="CU147" i="7" l="1"/>
  <c r="E67" i="7" s="1"/>
  <c r="D57" i="1" s="1"/>
  <c r="AN144" i="7"/>
  <c r="CW144" i="7"/>
  <c r="CU144" i="7"/>
  <c r="CW147" i="7"/>
  <c r="D59" i="1" s="1"/>
  <c r="AQ144" i="7"/>
  <c r="DX165" i="7"/>
  <c r="DX169" i="7" s="1"/>
  <c r="C79" i="1"/>
  <c r="H86" i="1"/>
  <c r="H87" i="1"/>
  <c r="E86" i="1"/>
  <c r="E87" i="1"/>
  <c r="C86" i="1"/>
  <c r="C87" i="1"/>
  <c r="B86" i="1"/>
  <c r="B87" i="1"/>
  <c r="S95" i="7"/>
  <c r="J87" i="1" s="1"/>
  <c r="S94" i="7"/>
  <c r="J86" i="1" s="1"/>
  <c r="AB59" i="7"/>
  <c r="G52" i="1"/>
  <c r="H52" i="1"/>
  <c r="I52" i="1"/>
  <c r="J52" i="1"/>
  <c r="D52" i="1"/>
  <c r="E52" i="1"/>
  <c r="F52" i="1"/>
  <c r="G51" i="1"/>
  <c r="H51" i="1"/>
  <c r="I51" i="1"/>
  <c r="J51" i="1"/>
  <c r="D51" i="1"/>
  <c r="E51" i="1"/>
  <c r="F51" i="1"/>
  <c r="F50" i="1"/>
  <c r="G50" i="1"/>
  <c r="H50" i="1"/>
  <c r="I50" i="1"/>
  <c r="J50" i="1"/>
  <c r="E50" i="1"/>
  <c r="D50" i="1"/>
  <c r="C91" i="1"/>
  <c r="E2" i="1"/>
  <c r="T12" i="10" s="1"/>
  <c r="AK144" i="7"/>
  <c r="AE144" i="7"/>
  <c r="AA144" i="7"/>
  <c r="AC144" i="7"/>
  <c r="AD144" i="7"/>
  <c r="G95" i="1"/>
  <c r="G94" i="1"/>
  <c r="G93" i="1"/>
  <c r="G91" i="1"/>
  <c r="G92" i="1"/>
  <c r="C95" i="1"/>
  <c r="C94" i="1"/>
  <c r="C93" i="1"/>
  <c r="C92" i="1"/>
  <c r="D21" i="5"/>
  <c r="H23" i="5"/>
  <c r="H22" i="5"/>
  <c r="D22" i="5"/>
  <c r="F18" i="5"/>
  <c r="H17" i="5"/>
  <c r="H16" i="5"/>
  <c r="D16" i="5"/>
  <c r="G22" i="1"/>
  <c r="G21" i="1"/>
  <c r="C5" i="1"/>
  <c r="D5" i="4" s="1"/>
  <c r="G11" i="1"/>
  <c r="I9" i="4" s="1"/>
  <c r="H70" i="1"/>
  <c r="I68" i="1"/>
  <c r="I67" i="1"/>
  <c r="I66" i="1"/>
  <c r="I65" i="1"/>
  <c r="I64" i="1"/>
  <c r="S92" i="7"/>
  <c r="J84" i="1" s="1"/>
  <c r="S93" i="7"/>
  <c r="J85" i="1" s="1"/>
  <c r="E47" i="1"/>
  <c r="AK150" i="7"/>
  <c r="AK151" i="7" s="1"/>
  <c r="AK148" i="7"/>
  <c r="AK149" i="7" s="1"/>
  <c r="H6" i="1"/>
  <c r="C55" i="1"/>
  <c r="C7" i="1"/>
  <c r="E36" i="5" s="1"/>
  <c r="G10" i="1"/>
  <c r="I9" i="1"/>
  <c r="F9" i="1"/>
  <c r="D9" i="1"/>
  <c r="C9" i="1"/>
  <c r="AB141" i="7"/>
  <c r="AH144" i="7" s="1"/>
  <c r="F2" i="8"/>
  <c r="I2" i="1"/>
  <c r="I3" i="1"/>
  <c r="K4" i="4" s="1"/>
  <c r="C13" i="1"/>
  <c r="D13" i="1"/>
  <c r="E13" i="1"/>
  <c r="G13" i="1"/>
  <c r="H13" i="1"/>
  <c r="I13" i="1"/>
  <c r="D14" i="1"/>
  <c r="C16" i="4" s="1"/>
  <c r="C16" i="1"/>
  <c r="L18" i="4" s="1"/>
  <c r="G16" i="1"/>
  <c r="C18" i="1"/>
  <c r="D18" i="1"/>
  <c r="F18" i="1"/>
  <c r="I18" i="1"/>
  <c r="C19" i="1"/>
  <c r="D19" i="1"/>
  <c r="F19" i="1"/>
  <c r="I19" i="1"/>
  <c r="C20" i="1"/>
  <c r="D20" i="1"/>
  <c r="E20" i="1"/>
  <c r="H64" i="1"/>
  <c r="H65" i="1"/>
  <c r="E46" i="1"/>
  <c r="H66" i="1"/>
  <c r="H67" i="1"/>
  <c r="E48" i="1"/>
  <c r="H68" i="1"/>
  <c r="D64" i="1"/>
  <c r="D65" i="1"/>
  <c r="D66" i="1"/>
  <c r="D67" i="1"/>
  <c r="D68" i="1"/>
  <c r="D69" i="1"/>
  <c r="D70" i="1"/>
  <c r="B78" i="1"/>
  <c r="C78" i="1"/>
  <c r="E78" i="1"/>
  <c r="H78" i="1"/>
  <c r="B79" i="1"/>
  <c r="E79" i="1"/>
  <c r="H79" i="1"/>
  <c r="B80" i="1"/>
  <c r="C80" i="1"/>
  <c r="E80" i="1"/>
  <c r="H80" i="1"/>
  <c r="B81" i="1"/>
  <c r="C81" i="1"/>
  <c r="E81" i="1"/>
  <c r="H81" i="1"/>
  <c r="B82" i="1"/>
  <c r="C82" i="1"/>
  <c r="E82" i="1"/>
  <c r="H82" i="1"/>
  <c r="B83" i="1"/>
  <c r="C83" i="1"/>
  <c r="E83" i="1"/>
  <c r="H83" i="1"/>
  <c r="B84" i="1"/>
  <c r="C84" i="1"/>
  <c r="E84" i="1"/>
  <c r="H84" i="1"/>
  <c r="B85" i="1"/>
  <c r="C85" i="1"/>
  <c r="E85" i="1"/>
  <c r="H85" i="1"/>
  <c r="B101" i="1"/>
  <c r="C101" i="1"/>
  <c r="G101" i="1"/>
  <c r="I101" i="1"/>
  <c r="J101" i="1"/>
  <c r="I102" i="1"/>
  <c r="B103" i="1"/>
  <c r="C103" i="1"/>
  <c r="G103" i="1"/>
  <c r="I103" i="1"/>
  <c r="J103" i="1"/>
  <c r="I104" i="1"/>
  <c r="B105" i="1"/>
  <c r="C105" i="1"/>
  <c r="G105" i="1"/>
  <c r="I105" i="1"/>
  <c r="J105" i="1"/>
  <c r="I106" i="1"/>
  <c r="B107" i="1"/>
  <c r="C107" i="1"/>
  <c r="G107" i="1"/>
  <c r="I107" i="1"/>
  <c r="J107" i="1"/>
  <c r="I108" i="1"/>
  <c r="B109" i="1"/>
  <c r="C109" i="1"/>
  <c r="G109" i="1"/>
  <c r="I109" i="1"/>
  <c r="J109" i="1"/>
  <c r="I110" i="1"/>
  <c r="B111" i="1"/>
  <c r="C111" i="1"/>
  <c r="G111" i="1"/>
  <c r="I111" i="1"/>
  <c r="J111" i="1"/>
  <c r="I112" i="1"/>
  <c r="B113" i="1"/>
  <c r="C113" i="1"/>
  <c r="G113" i="1"/>
  <c r="I113" i="1"/>
  <c r="J113" i="1"/>
  <c r="I114" i="1"/>
  <c r="B115" i="1"/>
  <c r="C115" i="1"/>
  <c r="G115" i="1"/>
  <c r="I115" i="1"/>
  <c r="J115" i="1"/>
  <c r="I116" i="1"/>
  <c r="B117" i="1"/>
  <c r="C117" i="1"/>
  <c r="G117" i="1"/>
  <c r="I117" i="1"/>
  <c r="J117" i="1"/>
  <c r="I118" i="1"/>
  <c r="B119" i="1"/>
  <c r="C119" i="1"/>
  <c r="G119" i="1"/>
  <c r="I119" i="1"/>
  <c r="J119" i="1"/>
  <c r="I120" i="1"/>
  <c r="B121" i="1"/>
  <c r="C121" i="1"/>
  <c r="G121" i="1"/>
  <c r="I121" i="1"/>
  <c r="J121" i="1"/>
  <c r="I122" i="1"/>
  <c r="B123" i="1"/>
  <c r="C123" i="1"/>
  <c r="G123" i="1"/>
  <c r="I123" i="1"/>
  <c r="J123" i="1"/>
  <c r="I124" i="1"/>
  <c r="B125" i="1"/>
  <c r="C125" i="1"/>
  <c r="G125" i="1"/>
  <c r="I125" i="1"/>
  <c r="J125" i="1"/>
  <c r="I126" i="1"/>
  <c r="B127" i="1"/>
  <c r="C127" i="1"/>
  <c r="G127" i="1"/>
  <c r="I127" i="1"/>
  <c r="J127" i="1"/>
  <c r="I128" i="1"/>
  <c r="B129" i="1"/>
  <c r="C129" i="1"/>
  <c r="G129" i="1"/>
  <c r="I129" i="1"/>
  <c r="J129" i="1"/>
  <c r="I130" i="1"/>
  <c r="AC16" i="7"/>
  <c r="AC17" i="7" s="1"/>
  <c r="AC18" i="7" s="1"/>
  <c r="AC19" i="7" s="1"/>
  <c r="AC20" i="7" s="1"/>
  <c r="AC21" i="7" s="1"/>
  <c r="AC22" i="7" s="1"/>
  <c r="AC23" i="7" s="1"/>
  <c r="AC24" i="7" s="1"/>
  <c r="AC25" i="7" s="1"/>
  <c r="AC26" i="7" s="1"/>
  <c r="AC27" i="7" s="1"/>
  <c r="AI17" i="7"/>
  <c r="AN17" i="7"/>
  <c r="AN18" i="7" s="1"/>
  <c r="AN19" i="7" s="1"/>
  <c r="AN20" i="7" s="1"/>
  <c r="AN21" i="7" s="1"/>
  <c r="AN22" i="7" s="1"/>
  <c r="AN23" i="7" s="1"/>
  <c r="AN24" i="7" s="1"/>
  <c r="AN25" i="7" s="1"/>
  <c r="S86" i="7"/>
  <c r="J78" i="1" s="1"/>
  <c r="S87" i="7"/>
  <c r="J79" i="1" s="1"/>
  <c r="S88" i="7"/>
  <c r="J80" i="1" s="1"/>
  <c r="S89" i="7"/>
  <c r="J81" i="1" s="1"/>
  <c r="S90" i="7"/>
  <c r="J82" i="1" s="1"/>
  <c r="S91" i="7"/>
  <c r="J83" i="1" s="1"/>
  <c r="AB144" i="7"/>
  <c r="AI144" i="7"/>
  <c r="AJ144" i="7"/>
  <c r="AM144" i="7"/>
  <c r="CE144" i="7"/>
  <c r="CI144" i="7"/>
  <c r="CM144" i="7"/>
  <c r="CN144" i="7"/>
  <c r="CO144" i="7"/>
  <c r="AL148" i="7"/>
  <c r="AL149" i="7" s="1"/>
  <c r="AO149" i="7"/>
  <c r="AR149" i="7"/>
  <c r="AL150" i="7"/>
  <c r="AL151" i="7" s="1"/>
  <c r="CR157" i="7"/>
  <c r="CR158" i="7" s="1"/>
  <c r="CV157" i="7"/>
  <c r="CV229" i="7" s="1"/>
  <c r="CZ157" i="7"/>
  <c r="CZ161" i="7" s="1"/>
  <c r="DD157" i="7"/>
  <c r="DD160" i="7" s="1"/>
  <c r="DH157" i="7"/>
  <c r="DL157" i="7"/>
  <c r="DL163" i="7" s="1"/>
  <c r="DP157" i="7"/>
  <c r="DP160" i="7" s="1"/>
  <c r="DT157" i="7"/>
  <c r="DT158" i="7" s="1"/>
  <c r="DX157" i="7"/>
  <c r="EB157" i="7"/>
  <c r="EB158" i="7" s="1"/>
  <c r="EF157" i="7"/>
  <c r="EF172" i="7" s="1"/>
  <c r="EJ157" i="7"/>
  <c r="EJ234" i="7" s="1"/>
  <c r="EN194" i="7"/>
  <c r="ER157" i="7"/>
  <c r="ER160" i="7" s="1"/>
  <c r="EV157" i="7"/>
  <c r="EV158" i="7" s="1"/>
  <c r="CH144" i="7" s="1"/>
  <c r="EZ157" i="7"/>
  <c r="EZ158" i="7" s="1"/>
  <c r="FD157" i="7"/>
  <c r="FD159" i="7" s="1"/>
  <c r="FH157" i="7"/>
  <c r="FH160" i="7" s="1"/>
  <c r="FL157" i="7"/>
  <c r="FL161" i="7" s="1"/>
  <c r="FP157" i="7"/>
  <c r="FP169" i="7" s="1"/>
  <c r="FT157" i="7"/>
  <c r="FT169" i="7" s="1"/>
  <c r="C42" i="1"/>
  <c r="C40" i="1"/>
  <c r="E45" i="1"/>
  <c r="AF144" i="7" l="1"/>
  <c r="AG148" i="7"/>
  <c r="AG149" i="7" s="1"/>
  <c r="DH237" i="7"/>
  <c r="DH241" i="7"/>
  <c r="DH245" i="7"/>
  <c r="DH238" i="7"/>
  <c r="DH242" i="7"/>
  <c r="DH246" i="7"/>
  <c r="DH239" i="7"/>
  <c r="DH243" i="7"/>
  <c r="DH247" i="7"/>
  <c r="DH236" i="7"/>
  <c r="DH240" i="7"/>
  <c r="DH244" i="7"/>
  <c r="DH212" i="7"/>
  <c r="DH213" i="7"/>
  <c r="DH217" i="7"/>
  <c r="DH221" i="7"/>
  <c r="DH225" i="7"/>
  <c r="DH229" i="7"/>
  <c r="DH233" i="7"/>
  <c r="DH214" i="7"/>
  <c r="DH218" i="7"/>
  <c r="DH222" i="7"/>
  <c r="DH226" i="7"/>
  <c r="DH230" i="7"/>
  <c r="DH234" i="7"/>
  <c r="DH215" i="7"/>
  <c r="DH219" i="7"/>
  <c r="DH223" i="7"/>
  <c r="DH227" i="7"/>
  <c r="DH231" i="7"/>
  <c r="DH235" i="7"/>
  <c r="DH216" i="7"/>
  <c r="DH220" i="7"/>
  <c r="DH224" i="7"/>
  <c r="DH228" i="7"/>
  <c r="DH232" i="7"/>
  <c r="DH197" i="7"/>
  <c r="DH201" i="7"/>
  <c r="DH205" i="7"/>
  <c r="DH209" i="7"/>
  <c r="DH203" i="7"/>
  <c r="DH211" i="7"/>
  <c r="DH204" i="7"/>
  <c r="DH198" i="7"/>
  <c r="DH202" i="7"/>
  <c r="DH206" i="7"/>
  <c r="DH210" i="7"/>
  <c r="DH199" i="7"/>
  <c r="DH207" i="7"/>
  <c r="DH200" i="7"/>
  <c r="DH208" i="7"/>
  <c r="DH178" i="7"/>
  <c r="DH182" i="7"/>
  <c r="DH186" i="7"/>
  <c r="DH190" i="7"/>
  <c r="DH194" i="7"/>
  <c r="DH179" i="7"/>
  <c r="DH183" i="7"/>
  <c r="DH187" i="7"/>
  <c r="DH191" i="7"/>
  <c r="DH195" i="7"/>
  <c r="DH180" i="7"/>
  <c r="DH184" i="7"/>
  <c r="DH188" i="7"/>
  <c r="DH192" i="7"/>
  <c r="DH196" i="7"/>
  <c r="DH181" i="7"/>
  <c r="DH185" i="7"/>
  <c r="DH189" i="7"/>
  <c r="DH193" i="7"/>
  <c r="DH176" i="7"/>
  <c r="DH175" i="7"/>
  <c r="DH177" i="7"/>
  <c r="DH163" i="7"/>
  <c r="H18" i="4"/>
  <c r="AN26" i="7"/>
  <c r="AN27" i="7" s="1"/>
  <c r="AN28" i="7" s="1"/>
  <c r="AN29" i="7" s="1"/>
  <c r="AN30" i="7" s="1"/>
  <c r="AN31" i="7" s="1"/>
  <c r="AN32" i="7" s="1"/>
  <c r="AN33" i="7" s="1"/>
  <c r="AN34" i="7" s="1"/>
  <c r="AN35" i="7" s="1"/>
  <c r="AN36" i="7" s="1"/>
  <c r="AN37" i="7" s="1"/>
  <c r="AN38" i="7" s="1"/>
  <c r="AN39" i="7" s="1"/>
  <c r="AN40" i="7" s="1"/>
  <c r="AN41" i="7" s="1"/>
  <c r="AN42" i="7" s="1"/>
  <c r="AN43" i="7" s="1"/>
  <c r="AN44" i="7" s="1"/>
  <c r="AN45" i="7" s="1"/>
  <c r="AP39" i="7"/>
  <c r="AQ39" i="7" s="1"/>
  <c r="I42" i="1" s="1"/>
  <c r="AG155" i="7"/>
  <c r="AG156" i="7" s="1"/>
  <c r="AS144" i="7"/>
  <c r="BZ150" i="7"/>
  <c r="BZ151" i="7" s="1"/>
  <c r="BZ148" i="7"/>
  <c r="BZ149" i="7" s="1"/>
  <c r="AG152" i="7"/>
  <c r="AG153" i="7" s="1"/>
  <c r="AP33" i="7"/>
  <c r="AQ33" i="7" s="1"/>
  <c r="I41" i="1" s="1"/>
  <c r="AP30" i="7"/>
  <c r="AQ30" i="7" s="1"/>
  <c r="F41" i="1" s="1"/>
  <c r="AP38" i="7"/>
  <c r="AQ38" i="7" s="1"/>
  <c r="H42" i="1" s="1"/>
  <c r="AG150" i="7"/>
  <c r="AG151" i="7" s="1"/>
  <c r="AP17" i="7"/>
  <c r="AQ17" i="7" s="1"/>
  <c r="E39" i="1" s="1"/>
  <c r="AP28" i="7"/>
  <c r="AQ28" i="7" s="1"/>
  <c r="J40" i="1" s="1"/>
  <c r="AP36" i="7"/>
  <c r="AQ36" i="7" s="1"/>
  <c r="F42" i="1" s="1"/>
  <c r="AP34" i="7"/>
  <c r="AQ34" i="7" s="1"/>
  <c r="J41" i="1" s="1"/>
  <c r="AP25" i="7"/>
  <c r="AQ25" i="7" s="1"/>
  <c r="G40" i="1" s="1"/>
  <c r="AP24" i="7"/>
  <c r="AQ24" i="7" s="1"/>
  <c r="F40" i="1" s="1"/>
  <c r="AP35" i="7"/>
  <c r="AQ35" i="7" s="1"/>
  <c r="E42" i="1" s="1"/>
  <c r="AP40" i="7"/>
  <c r="AQ40" i="7" s="1"/>
  <c r="J42" i="1" s="1"/>
  <c r="AP32" i="7"/>
  <c r="AQ32" i="7" s="1"/>
  <c r="H41" i="1" s="1"/>
  <c r="AP20" i="7"/>
  <c r="AQ20" i="7" s="1"/>
  <c r="H39" i="1" s="1"/>
  <c r="AI18" i="7"/>
  <c r="G30" i="13"/>
  <c r="I12" i="5"/>
  <c r="C12" i="10"/>
  <c r="C20" i="4"/>
  <c r="G15" i="4"/>
  <c r="D14" i="5"/>
  <c r="D37" i="5"/>
  <c r="AB16" i="10"/>
  <c r="C19" i="4"/>
  <c r="G9" i="13" s="1"/>
  <c r="J6" i="4"/>
  <c r="G39" i="5"/>
  <c r="AC28" i="7"/>
  <c r="AC29" i="7" s="1"/>
  <c r="AC30" i="7" s="1"/>
  <c r="AC31" i="7" s="1"/>
  <c r="AC32" i="7" s="1"/>
  <c r="AC33" i="7" s="1"/>
  <c r="AC34" i="7" s="1"/>
  <c r="AC35" i="7" s="1"/>
  <c r="AC36" i="7" s="1"/>
  <c r="AC37" i="7" s="1"/>
  <c r="AC38" i="7" s="1"/>
  <c r="AC39" i="7" s="1"/>
  <c r="AC40" i="7" s="1"/>
  <c r="AC41" i="7" s="1"/>
  <c r="AC42" i="7" s="1"/>
  <c r="AC43" i="7" s="1"/>
  <c r="AC44" i="7" s="1"/>
  <c r="AC45" i="7" s="1"/>
  <c r="AC46" i="7" s="1"/>
  <c r="AC47" i="7" s="1"/>
  <c r="AC48" i="7" s="1"/>
  <c r="AC49" i="7" s="1"/>
  <c r="AC50" i="7" s="1"/>
  <c r="AC51" i="7" s="1"/>
  <c r="AC52" i="7" s="1"/>
  <c r="AC53" i="7" s="1"/>
  <c r="K15" i="4"/>
  <c r="A13" i="4"/>
  <c r="AL152" i="7"/>
  <c r="DX170" i="7"/>
  <c r="I8" i="4"/>
  <c r="AK152" i="7"/>
  <c r="CR159" i="7"/>
  <c r="EJ222" i="7"/>
  <c r="EF169" i="7"/>
  <c r="L12" i="4"/>
  <c r="E13" i="5"/>
  <c r="EJ250" i="7"/>
  <c r="EF161" i="7"/>
  <c r="DD171" i="7"/>
  <c r="DD173" i="7"/>
  <c r="DD166" i="7"/>
  <c r="EJ210" i="7"/>
  <c r="DD164" i="7"/>
  <c r="DD163" i="7"/>
  <c r="EJ178" i="7"/>
  <c r="EJ169" i="7"/>
  <c r="EJ236" i="7"/>
  <c r="EF173" i="7"/>
  <c r="EF163" i="7"/>
  <c r="EF164" i="7"/>
  <c r="DD162" i="7"/>
  <c r="EJ253" i="7"/>
  <c r="EJ221" i="7"/>
  <c r="EF166" i="7"/>
  <c r="EF168" i="7"/>
  <c r="DD178" i="7"/>
  <c r="DD169" i="7"/>
  <c r="DD172" i="7"/>
  <c r="DT160" i="7"/>
  <c r="DD180" i="7"/>
  <c r="EJ225" i="7"/>
  <c r="EJ224" i="7"/>
  <c r="EJ258" i="7"/>
  <c r="EJ197" i="7"/>
  <c r="FD158" i="7"/>
  <c r="CJ144" i="7" s="1"/>
  <c r="EN203" i="7"/>
  <c r="DD159" i="7"/>
  <c r="DD181" i="7"/>
  <c r="DD167" i="7"/>
  <c r="EJ216" i="7"/>
  <c r="EJ237" i="7"/>
  <c r="EJ194" i="7"/>
  <c r="EJ205" i="7"/>
  <c r="EJ238" i="7"/>
  <c r="EJ218" i="7"/>
  <c r="EJ185" i="7"/>
  <c r="DD165" i="7"/>
  <c r="DD170" i="7"/>
  <c r="DD158" i="7"/>
  <c r="EV160" i="7"/>
  <c r="DD174" i="7"/>
  <c r="DT159" i="7"/>
  <c r="EJ166" i="7"/>
  <c r="EJ184" i="7"/>
  <c r="EJ165" i="7"/>
  <c r="EJ212" i="7"/>
  <c r="EJ211" i="7"/>
  <c r="EJ189" i="7"/>
  <c r="CZ167" i="7"/>
  <c r="EF165" i="7"/>
  <c r="EF158" i="7"/>
  <c r="EJ228" i="7"/>
  <c r="EJ209" i="7"/>
  <c r="EJ230" i="7"/>
  <c r="EJ195" i="7"/>
  <c r="EJ159" i="7"/>
  <c r="EJ247" i="7"/>
  <c r="EJ207" i="7"/>
  <c r="EJ177" i="7"/>
  <c r="EJ214" i="7"/>
  <c r="DD176" i="7"/>
  <c r="DD177" i="7"/>
  <c r="DX168" i="7"/>
  <c r="DX167" i="7"/>
  <c r="CZ158" i="7"/>
  <c r="EF167" i="7"/>
  <c r="DX166" i="7"/>
  <c r="EJ181" i="7"/>
  <c r="EJ180" i="7"/>
  <c r="CZ162" i="7"/>
  <c r="DP159" i="7"/>
  <c r="FT183" i="7"/>
  <c r="EN170" i="7"/>
  <c r="EN205" i="7"/>
  <c r="DH172" i="7"/>
  <c r="EN161" i="7"/>
  <c r="FT172" i="7"/>
  <c r="DH170" i="7"/>
  <c r="FT179" i="7"/>
  <c r="EJ196" i="7"/>
  <c r="EJ244" i="7"/>
  <c r="EJ241" i="7"/>
  <c r="EJ175" i="7"/>
  <c r="EJ232" i="7"/>
  <c r="FT171" i="7"/>
  <c r="EJ220" i="7"/>
  <c r="DD161" i="7"/>
  <c r="EF162" i="7"/>
  <c r="CZ169" i="7"/>
  <c r="FL160" i="7"/>
  <c r="EN191" i="7"/>
  <c r="EN197" i="7"/>
  <c r="FD160" i="7"/>
  <c r="FT163" i="7"/>
  <c r="EN174" i="7"/>
  <c r="EN182" i="7"/>
  <c r="EN166" i="7"/>
  <c r="EN186" i="7"/>
  <c r="FT173" i="7"/>
  <c r="FT161" i="7"/>
  <c r="FT165" i="7"/>
  <c r="DH165" i="7"/>
  <c r="EN198" i="7"/>
  <c r="FT178" i="7"/>
  <c r="EN169" i="7"/>
  <c r="EN171" i="7"/>
  <c r="EN172" i="7"/>
  <c r="EN185" i="7"/>
  <c r="EN162" i="7"/>
  <c r="FT160" i="7"/>
  <c r="FT175" i="7"/>
  <c r="FT167" i="7"/>
  <c r="FT187" i="7"/>
  <c r="FT162" i="7"/>
  <c r="DH166" i="7"/>
  <c r="ER158" i="7"/>
  <c r="EJ179" i="7"/>
  <c r="EJ229" i="7"/>
  <c r="EJ161" i="7"/>
  <c r="EJ231" i="7"/>
  <c r="EJ256" i="7"/>
  <c r="EJ173" i="7"/>
  <c r="DD179" i="7"/>
  <c r="EJ252" i="7"/>
  <c r="DD175" i="7"/>
  <c r="DD168" i="7"/>
  <c r="EJ257" i="7"/>
  <c r="EJ226" i="7"/>
  <c r="EJ248" i="7"/>
  <c r="EZ159" i="7"/>
  <c r="CV198" i="7"/>
  <c r="CV185" i="7"/>
  <c r="CV248" i="7"/>
  <c r="CV165" i="7"/>
  <c r="FT182" i="7"/>
  <c r="FT166" i="7"/>
  <c r="FT184" i="7"/>
  <c r="FT168" i="7"/>
  <c r="FT164" i="7"/>
  <c r="EF159" i="7"/>
  <c r="CZ168" i="7"/>
  <c r="CZ170" i="7"/>
  <c r="CZ160" i="7"/>
  <c r="FH159" i="7"/>
  <c r="EF170" i="7"/>
  <c r="CZ163" i="7"/>
  <c r="FT180" i="7"/>
  <c r="CZ159" i="7"/>
  <c r="EF160" i="7"/>
  <c r="FT185" i="7"/>
  <c r="FT181" i="7"/>
  <c r="FT159" i="7"/>
  <c r="FT158" i="7"/>
  <c r="FT186" i="7"/>
  <c r="FT176" i="7"/>
  <c r="FT174" i="7"/>
  <c r="EZ160" i="7"/>
  <c r="EF171" i="7"/>
  <c r="CZ164" i="7"/>
  <c r="CZ165" i="7"/>
  <c r="FL159" i="7"/>
  <c r="CZ166" i="7"/>
  <c r="FT177" i="7"/>
  <c r="FT170" i="7"/>
  <c r="CZ171" i="7"/>
  <c r="FH158" i="7"/>
  <c r="EV159" i="7"/>
  <c r="CV200" i="7"/>
  <c r="FP161" i="7"/>
  <c r="CV172" i="7"/>
  <c r="FP178" i="7"/>
  <c r="CV210" i="7"/>
  <c r="ER159" i="7"/>
  <c r="CV202" i="7"/>
  <c r="CV194" i="7"/>
  <c r="CV213" i="7"/>
  <c r="CV221" i="7"/>
  <c r="CV232" i="7"/>
  <c r="CV193" i="7"/>
  <c r="CV238" i="7"/>
  <c r="CV252" i="7"/>
  <c r="CV175" i="7"/>
  <c r="CV184" i="7"/>
  <c r="FP165" i="7"/>
  <c r="FP162" i="7"/>
  <c r="FP160" i="7"/>
  <c r="FP179" i="7"/>
  <c r="FP171" i="7"/>
  <c r="FP164" i="7"/>
  <c r="FP170" i="7"/>
  <c r="FP180" i="7"/>
  <c r="FP177" i="7"/>
  <c r="DL162" i="7"/>
  <c r="DL159" i="7"/>
  <c r="CV244" i="7"/>
  <c r="CV207" i="7"/>
  <c r="CV208" i="7"/>
  <c r="FP167" i="7"/>
  <c r="CV189" i="7"/>
  <c r="CV164" i="7"/>
  <c r="CV178" i="7"/>
  <c r="CV212" i="7"/>
  <c r="CV251" i="7"/>
  <c r="CV162" i="7"/>
  <c r="CV225" i="7"/>
  <c r="CV246" i="7"/>
  <c r="CV204" i="7"/>
  <c r="CV176" i="7"/>
  <c r="CV180" i="7"/>
  <c r="EN204" i="7"/>
  <c r="EN200" i="7"/>
  <c r="EN192" i="7"/>
  <c r="EN165" i="7"/>
  <c r="EN193" i="7"/>
  <c r="EN188" i="7"/>
  <c r="EN168" i="7"/>
  <c r="EN195" i="7"/>
  <c r="EN176" i="7"/>
  <c r="EN167" i="7"/>
  <c r="EN181" i="7"/>
  <c r="EN189" i="7"/>
  <c r="EN183" i="7"/>
  <c r="EN184" i="7"/>
  <c r="EN158" i="7"/>
  <c r="EN177" i="7"/>
  <c r="DX158" i="7"/>
  <c r="DX159" i="7"/>
  <c r="DH167" i="7"/>
  <c r="DH164" i="7"/>
  <c r="DH160" i="7"/>
  <c r="DH168" i="7"/>
  <c r="DH162" i="7"/>
  <c r="DH159" i="7"/>
  <c r="DH171" i="7"/>
  <c r="CV239" i="7"/>
  <c r="EN163" i="7"/>
  <c r="EN164" i="7"/>
  <c r="CV254" i="7"/>
  <c r="CV217" i="7"/>
  <c r="CV240" i="7"/>
  <c r="CV201" i="7"/>
  <c r="CV223" i="7"/>
  <c r="CV235" i="7"/>
  <c r="EN159" i="7"/>
  <c r="CV215" i="7"/>
  <c r="CV245" i="7"/>
  <c r="FP168" i="7"/>
  <c r="EN160" i="7"/>
  <c r="CV196" i="7"/>
  <c r="CV226" i="7"/>
  <c r="CV187" i="7"/>
  <c r="CV241" i="7"/>
  <c r="CV197" i="7"/>
  <c r="CV173" i="7"/>
  <c r="FP176" i="7"/>
  <c r="CV224" i="7"/>
  <c r="CV203" i="7"/>
  <c r="EN187" i="7"/>
  <c r="CV183" i="7"/>
  <c r="CV253" i="7"/>
  <c r="EN199" i="7"/>
  <c r="FP166" i="7"/>
  <c r="DH161" i="7"/>
  <c r="DH169" i="7"/>
  <c r="DX160" i="7"/>
  <c r="DH173" i="7"/>
  <c r="DH174" i="7"/>
  <c r="DH158" i="7"/>
  <c r="EN190" i="7"/>
  <c r="EJ186" i="7"/>
  <c r="EJ249" i="7"/>
  <c r="EJ251" i="7"/>
  <c r="EJ254" i="7"/>
  <c r="EJ170" i="7"/>
  <c r="EJ201" i="7"/>
  <c r="EJ235" i="7"/>
  <c r="EJ174" i="7"/>
  <c r="EJ213" i="7"/>
  <c r="EJ158" i="7"/>
  <c r="EJ162" i="7"/>
  <c r="EJ167" i="7"/>
  <c r="EJ227" i="7"/>
  <c r="EJ200" i="7"/>
  <c r="EJ164" i="7"/>
  <c r="EJ217" i="7"/>
  <c r="EJ193" i="7"/>
  <c r="EJ206" i="7"/>
  <c r="EJ192" i="7"/>
  <c r="EJ233" i="7"/>
  <c r="EJ219" i="7"/>
  <c r="EJ223" i="7"/>
  <c r="EJ168" i="7"/>
  <c r="EJ172" i="7"/>
  <c r="EJ190" i="7"/>
  <c r="EJ160" i="7"/>
  <c r="EJ246" i="7"/>
  <c r="EJ215" i="7"/>
  <c r="EJ204" i="7"/>
  <c r="EJ255" i="7"/>
  <c r="EJ199" i="7"/>
  <c r="EJ191" i="7"/>
  <c r="EJ203" i="7"/>
  <c r="EJ240" i="7"/>
  <c r="EJ188" i="7"/>
  <c r="EJ176" i="7"/>
  <c r="EJ182" i="7"/>
  <c r="EJ198" i="7"/>
  <c r="EJ239" i="7"/>
  <c r="EJ242" i="7"/>
  <c r="EJ163" i="7"/>
  <c r="EJ202" i="7"/>
  <c r="EJ208" i="7"/>
  <c r="EJ187" i="7"/>
  <c r="EJ245" i="7"/>
  <c r="EJ171" i="7"/>
  <c r="EJ183" i="7"/>
  <c r="EJ243" i="7"/>
  <c r="EB159" i="7"/>
  <c r="EB160" i="7"/>
  <c r="CV206" i="7"/>
  <c r="CV233" i="7"/>
  <c r="CV237" i="7"/>
  <c r="CV191" i="7"/>
  <c r="CV170" i="7"/>
  <c r="CV169" i="7"/>
  <c r="CV192" i="7"/>
  <c r="CV190" i="7"/>
  <c r="CV182" i="7"/>
  <c r="CV249" i="7"/>
  <c r="CV177" i="7"/>
  <c r="CV214" i="7"/>
  <c r="CV158" i="7"/>
  <c r="CV242" i="7"/>
  <c r="CV163" i="7"/>
  <c r="CV250" i="7"/>
  <c r="CV188" i="7"/>
  <c r="CV199" i="7"/>
  <c r="CV228" i="7"/>
  <c r="CV220" i="7"/>
  <c r="CV167" i="7"/>
  <c r="CV209" i="7"/>
  <c r="CV227" i="7"/>
  <c r="CV234" i="7"/>
  <c r="CV236" i="7"/>
  <c r="CV211" i="7"/>
  <c r="FP172" i="7"/>
  <c r="CV186" i="7"/>
  <c r="CV243" i="7"/>
  <c r="CV247" i="7"/>
  <c r="DL160" i="7"/>
  <c r="EN179" i="7"/>
  <c r="EN173" i="7"/>
  <c r="CV161" i="7"/>
  <c r="EN202" i="7"/>
  <c r="CV216" i="7"/>
  <c r="CV195" i="7"/>
  <c r="CV222" i="7"/>
  <c r="CV230" i="7"/>
  <c r="CV174" i="7"/>
  <c r="FP159" i="7"/>
  <c r="CV218" i="7"/>
  <c r="CV205" i="7"/>
  <c r="DL161" i="7"/>
  <c r="CV179" i="7"/>
  <c r="DL158" i="7"/>
  <c r="EN180" i="7"/>
  <c r="EN201" i="7"/>
  <c r="CV159" i="7"/>
  <c r="CV168" i="7"/>
  <c r="CV166" i="7"/>
  <c r="CV171" i="7"/>
  <c r="FP163" i="7"/>
  <c r="FP174" i="7"/>
  <c r="CV255" i="7"/>
  <c r="CV160" i="7"/>
  <c r="EN175" i="7"/>
  <c r="CV219" i="7"/>
  <c r="CV231" i="7"/>
  <c r="FP158" i="7"/>
  <c r="CV181" i="7"/>
  <c r="FP175" i="7"/>
  <c r="EN196" i="7"/>
  <c r="EN178" i="7"/>
  <c r="FP173" i="7"/>
  <c r="CR160" i="7"/>
  <c r="CZ172" i="7"/>
  <c r="DP158" i="7"/>
  <c r="FL158" i="7"/>
  <c r="CD144" i="7" l="1"/>
  <c r="C37" i="1" s="1"/>
  <c r="CB144" i="7"/>
  <c r="BX144" i="7"/>
  <c r="BZ152" i="7"/>
  <c r="BZ153" i="7" s="1"/>
  <c r="BZ144" i="7" s="1"/>
  <c r="E6" i="7"/>
  <c r="AO148" i="7"/>
  <c r="AT147" i="7"/>
  <c r="AG144" i="7"/>
  <c r="AP43" i="7"/>
  <c r="AQ43" i="7" s="1"/>
  <c r="G43" i="1" s="1"/>
  <c r="AP37" i="7"/>
  <c r="AQ37" i="7" s="1"/>
  <c r="G42" i="1" s="1"/>
  <c r="AP26" i="7"/>
  <c r="AQ26" i="7" s="1"/>
  <c r="H40" i="1" s="1"/>
  <c r="AP41" i="7"/>
  <c r="AQ41" i="7" s="1"/>
  <c r="E43" i="1" s="1"/>
  <c r="AP31" i="7"/>
  <c r="AQ31" i="7" s="1"/>
  <c r="G41" i="1" s="1"/>
  <c r="AP42" i="7"/>
  <c r="AQ42" i="7" s="1"/>
  <c r="F43" i="1" s="1"/>
  <c r="AP44" i="7"/>
  <c r="AQ44" i="7" s="1"/>
  <c r="H43" i="1" s="1"/>
  <c r="AP19" i="7"/>
  <c r="AQ19" i="7" s="1"/>
  <c r="G39" i="1" s="1"/>
  <c r="AP21" i="7"/>
  <c r="AQ21" i="7" s="1"/>
  <c r="I39" i="1" s="1"/>
  <c r="AP23" i="7"/>
  <c r="AQ23" i="7" s="1"/>
  <c r="E40" i="1" s="1"/>
  <c r="AP18" i="7"/>
  <c r="AQ18" i="7" s="1"/>
  <c r="F39" i="1" s="1"/>
  <c r="AP45" i="7"/>
  <c r="AQ45" i="7" s="1"/>
  <c r="I43" i="1" s="1"/>
  <c r="AI19" i="7"/>
  <c r="AP29" i="7"/>
  <c r="AQ29" i="7" s="1"/>
  <c r="E41" i="1" s="1"/>
  <c r="AP22" i="7"/>
  <c r="AQ22" i="7" s="1"/>
  <c r="J39" i="1" s="1"/>
  <c r="AP27" i="7"/>
  <c r="AQ27" i="7" s="1"/>
  <c r="I40" i="1" s="1"/>
  <c r="E7" i="7"/>
  <c r="BU147" i="7"/>
  <c r="BU144" i="7" s="1"/>
  <c r="BU148" i="7" s="1"/>
  <c r="BU149" i="7" s="1"/>
  <c r="I31" i="1" s="1"/>
  <c r="L31" i="4" s="1"/>
  <c r="BC147" i="7"/>
  <c r="BC144" i="7" s="1"/>
  <c r="BC148" i="7" s="1"/>
  <c r="BC149" i="7" s="1"/>
  <c r="E27" i="1" s="1"/>
  <c r="H27" i="4" s="1"/>
  <c r="BF147" i="7"/>
  <c r="BF144" i="7" s="1"/>
  <c r="BF148" i="7" s="1"/>
  <c r="BF149" i="7" s="1"/>
  <c r="C28" i="1" s="1"/>
  <c r="F28" i="4" s="1"/>
  <c r="BJ147" i="7"/>
  <c r="BJ144" i="7" s="1"/>
  <c r="BJ148" i="7" s="1"/>
  <c r="BJ149" i="7" s="1"/>
  <c r="C29" i="1" s="1"/>
  <c r="F29" i="4" s="1"/>
  <c r="AY147" i="7"/>
  <c r="AY144" i="7" s="1"/>
  <c r="AY148" i="7" s="1"/>
  <c r="AY149" i="7" s="1"/>
  <c r="E26" i="1" s="1"/>
  <c r="H26" i="4" s="1"/>
  <c r="BM147" i="7"/>
  <c r="BM144" i="7" s="1"/>
  <c r="BM148" i="7" s="1"/>
  <c r="BM149" i="7" s="1"/>
  <c r="I29" i="1" s="1"/>
  <c r="L29" i="4" s="1"/>
  <c r="BT147" i="7"/>
  <c r="BT144" i="7" s="1"/>
  <c r="BT148" i="7" s="1"/>
  <c r="BT149" i="7" s="1"/>
  <c r="G31" i="1" s="1"/>
  <c r="J31" i="4" s="1"/>
  <c r="AX147" i="7"/>
  <c r="AX144" i="7" s="1"/>
  <c r="AX148" i="7" s="1"/>
  <c r="AX149" i="7" s="1"/>
  <c r="C26" i="1" s="1"/>
  <c r="F26" i="4" s="1"/>
  <c r="BD147" i="7"/>
  <c r="BD144" i="7" s="1"/>
  <c r="BD148" i="7" s="1"/>
  <c r="BD149" i="7" s="1"/>
  <c r="G27" i="1" s="1"/>
  <c r="J27" i="4" s="1"/>
  <c r="BS147" i="7"/>
  <c r="BS144" i="7" s="1"/>
  <c r="BS148" i="7" s="1"/>
  <c r="BS149" i="7" s="1"/>
  <c r="E31" i="1" s="1"/>
  <c r="H31" i="4" s="1"/>
  <c r="BR147" i="7"/>
  <c r="BR144" i="7" s="1"/>
  <c r="BR148" i="7" s="1"/>
  <c r="BR149" i="7" s="1"/>
  <c r="C31" i="1" s="1"/>
  <c r="F31" i="4" s="1"/>
  <c r="BG147" i="7"/>
  <c r="BG144" i="7" s="1"/>
  <c r="BG148" i="7" s="1"/>
  <c r="BG149" i="7" s="1"/>
  <c r="E28" i="1" s="1"/>
  <c r="H28" i="4" s="1"/>
  <c r="BP147" i="7"/>
  <c r="BP144" i="7" s="1"/>
  <c r="BP148" i="7" s="1"/>
  <c r="BP149" i="7" s="1"/>
  <c r="G30" i="1" s="1"/>
  <c r="J30" i="4" s="1"/>
  <c r="AW147" i="7"/>
  <c r="AW144" i="7" s="1"/>
  <c r="AW148" i="7" s="1"/>
  <c r="AW149" i="7" s="1"/>
  <c r="I25" i="1" s="1"/>
  <c r="L25" i="4" s="1"/>
  <c r="BB147" i="7"/>
  <c r="BB144" i="7" s="1"/>
  <c r="BB148" i="7" s="1"/>
  <c r="BB149" i="7" s="1"/>
  <c r="C27" i="1" s="1"/>
  <c r="F27" i="4" s="1"/>
  <c r="BI147" i="7"/>
  <c r="BI144" i="7" s="1"/>
  <c r="BI148" i="7" s="1"/>
  <c r="BI149" i="7" s="1"/>
  <c r="I28" i="1" s="1"/>
  <c r="L28" i="4" s="1"/>
  <c r="BH147" i="7"/>
  <c r="BH144" i="7" s="1"/>
  <c r="BH148" i="7" s="1"/>
  <c r="BH149" i="7" s="1"/>
  <c r="G28" i="1" s="1"/>
  <c r="J28" i="4" s="1"/>
  <c r="BK147" i="7"/>
  <c r="BK144" i="7" s="1"/>
  <c r="BK148" i="7" s="1"/>
  <c r="BK149" i="7" s="1"/>
  <c r="E29" i="1" s="1"/>
  <c r="H29" i="4" s="1"/>
  <c r="BN147" i="7"/>
  <c r="BN144" i="7" s="1"/>
  <c r="BN148" i="7" s="1"/>
  <c r="BN149" i="7" s="1"/>
  <c r="C30" i="1" s="1"/>
  <c r="F30" i="4" s="1"/>
  <c r="AU147" i="7"/>
  <c r="AU144" i="7" s="1"/>
  <c r="AU148" i="7" s="1"/>
  <c r="AU149" i="7" s="1"/>
  <c r="E25" i="1" s="1"/>
  <c r="H25" i="4" s="1"/>
  <c r="BQ147" i="7"/>
  <c r="BQ144" i="7" s="1"/>
  <c r="BQ148" i="7" s="1"/>
  <c r="BQ149" i="7" s="1"/>
  <c r="I30" i="1" s="1"/>
  <c r="L30" i="4" s="1"/>
  <c r="BA147" i="7"/>
  <c r="BA144" i="7" s="1"/>
  <c r="BA148" i="7" s="1"/>
  <c r="BA149" i="7" s="1"/>
  <c r="I26" i="1" s="1"/>
  <c r="L26" i="4" s="1"/>
  <c r="BO147" i="7"/>
  <c r="BO144" i="7" s="1"/>
  <c r="BO148" i="7" s="1"/>
  <c r="BO149" i="7" s="1"/>
  <c r="E30" i="1" s="1"/>
  <c r="H30" i="4" s="1"/>
  <c r="AZ147" i="7"/>
  <c r="AZ144" i="7" s="1"/>
  <c r="AZ148" i="7" s="1"/>
  <c r="AZ149" i="7" s="1"/>
  <c r="G26" i="1" s="1"/>
  <c r="J26" i="4" s="1"/>
  <c r="BL147" i="7"/>
  <c r="BL144" i="7" s="1"/>
  <c r="BL148" i="7" s="1"/>
  <c r="BL149" i="7" s="1"/>
  <c r="G29" i="1" s="1"/>
  <c r="J29" i="4" s="1"/>
  <c r="AV147" i="7"/>
  <c r="AV144" i="7" s="1"/>
  <c r="AV148" i="7" s="1"/>
  <c r="AV149" i="7" s="1"/>
  <c r="G25" i="1" s="1"/>
  <c r="J25" i="4" s="1"/>
  <c r="BE147" i="7"/>
  <c r="BE144" i="7" s="1"/>
  <c r="BE148" i="7" s="1"/>
  <c r="BE149" i="7" s="1"/>
  <c r="I27" i="1" s="1"/>
  <c r="L27" i="4" s="1"/>
  <c r="G11" i="12"/>
  <c r="G24" i="13"/>
  <c r="AR148" i="7"/>
  <c r="AR150" i="7" s="1"/>
  <c r="E56" i="7"/>
  <c r="E4" i="7"/>
  <c r="CV144" i="7"/>
  <c r="BY148" i="7"/>
  <c r="CA144" i="7"/>
  <c r="M51" i="7"/>
  <c r="BY144" i="7"/>
  <c r="CV147" i="7"/>
  <c r="E68" i="7" s="1"/>
  <c r="CF144" i="7"/>
  <c r="E46" i="7"/>
  <c r="E51" i="7"/>
  <c r="AK153" i="7"/>
  <c r="AK154" i="7" s="1"/>
  <c r="AL144" i="7" s="1"/>
  <c r="AL153" i="7"/>
  <c r="AL154" i="7" s="1"/>
  <c r="I51" i="7"/>
  <c r="CK144" i="7"/>
  <c r="CC144" i="7"/>
  <c r="G56" i="7"/>
  <c r="I46" i="7"/>
  <c r="CG144" i="7"/>
  <c r="AT144" i="7" l="1"/>
  <c r="AT148" i="7" s="1"/>
  <c r="AT149" i="7" s="1"/>
  <c r="C25" i="1" s="1"/>
  <c r="F25" i="4" s="1"/>
  <c r="M46" i="7"/>
  <c r="C35" i="1"/>
  <c r="D58" i="1"/>
  <c r="E3" i="1"/>
  <c r="D12" i="5" s="1"/>
  <c r="AO144" i="7"/>
  <c r="AO150" i="7"/>
  <c r="E19" i="7" s="1"/>
  <c r="AI20" i="7"/>
  <c r="C6" i="1"/>
  <c r="CQ144" i="7" s="1"/>
  <c r="E27" i="7"/>
  <c r="AR144" i="7"/>
  <c r="E13" i="8" s="1"/>
  <c r="CL144" i="7"/>
  <c r="I41" i="5" l="1"/>
  <c r="D38" i="5"/>
  <c r="C11" i="1"/>
  <c r="C22" i="1"/>
  <c r="C21" i="4" s="1"/>
  <c r="AI21" i="7"/>
  <c r="D6" i="4"/>
  <c r="G26" i="13" s="1"/>
  <c r="D15" i="5"/>
  <c r="G54" i="1"/>
  <c r="G97" i="1"/>
  <c r="AP144" i="7"/>
  <c r="AB22" i="10" l="1"/>
  <c r="D9" i="4"/>
  <c r="G14" i="12"/>
  <c r="E9" i="8"/>
  <c r="AI22" i="7"/>
  <c r="G12" i="13"/>
  <c r="AB18" i="10"/>
  <c r="E10" i="8"/>
  <c r="G14" i="13"/>
  <c r="G29" i="13" l="1"/>
  <c r="G17" i="12"/>
  <c r="AI23" i="7"/>
  <c r="AI24" i="7" l="1"/>
  <c r="AI25" i="7" l="1"/>
  <c r="AI26" i="7" l="1"/>
  <c r="AI27" i="7" l="1"/>
  <c r="AI28" i="7" s="1"/>
  <c r="AI29" i="7" s="1"/>
  <c r="AI30" i="7" s="1"/>
  <c r="AI31" i="7" s="1"/>
  <c r="AI32" i="7" s="1"/>
  <c r="AI33" i="7" s="1"/>
  <c r="AI34" i="7" s="1"/>
  <c r="AI35" i="7" s="1"/>
  <c r="AI36" i="7" s="1"/>
  <c r="AI37" i="7" s="1"/>
  <c r="AI38" i="7" s="1"/>
  <c r="AI39" i="7" s="1"/>
  <c r="AI40" i="7" s="1"/>
  <c r="AI41" i="7" s="1"/>
  <c r="AI42" i="7" s="1"/>
  <c r="AI43" i="7" s="1"/>
  <c r="AI44" i="7" s="1"/>
  <c r="AI45" i="7" s="1"/>
  <c r="AK26" i="7" l="1"/>
  <c r="AL26" i="7" s="1"/>
  <c r="H35" i="1" s="1"/>
  <c r="AK21" i="7"/>
  <c r="AL21" i="7" s="1"/>
  <c r="I34" i="1" s="1"/>
  <c r="AK41" i="7"/>
  <c r="AL41" i="7" s="1"/>
  <c r="E38" i="1" s="1"/>
  <c r="AK22" i="7"/>
  <c r="AL22" i="7" s="1"/>
  <c r="J34" i="1" s="1"/>
  <c r="AK24" i="7"/>
  <c r="AL24" i="7" s="1"/>
  <c r="F35" i="1" s="1"/>
  <c r="AK18" i="7"/>
  <c r="AL18" i="7" s="1"/>
  <c r="F34" i="1" s="1"/>
  <c r="AK19" i="7"/>
  <c r="AL19" i="7" s="1"/>
  <c r="G34" i="1" s="1"/>
  <c r="AK31" i="7"/>
  <c r="AL31" i="7" s="1"/>
  <c r="G36" i="1" s="1"/>
  <c r="AK32" i="7"/>
  <c r="AL32" i="7" s="1"/>
  <c r="H36" i="1" s="1"/>
  <c r="AK25" i="7"/>
  <c r="AL25" i="7" s="1"/>
  <c r="G35" i="1" s="1"/>
  <c r="AK35" i="7"/>
  <c r="AL35" i="7" s="1"/>
  <c r="E37" i="1" s="1"/>
  <c r="AK44" i="7"/>
  <c r="AL44" i="7" s="1"/>
  <c r="H38" i="1" s="1"/>
  <c r="AK40" i="7"/>
  <c r="AL40" i="7" s="1"/>
  <c r="J37" i="1" s="1"/>
  <c r="AK33" i="7"/>
  <c r="AL33" i="7" s="1"/>
  <c r="I36" i="1" s="1"/>
  <c r="AK27" i="7"/>
  <c r="AL27" i="7" s="1"/>
  <c r="I35" i="1" s="1"/>
  <c r="AK43" i="7"/>
  <c r="AL43" i="7" s="1"/>
  <c r="G38" i="1" s="1"/>
  <c r="AK30" i="7"/>
  <c r="AL30" i="7" s="1"/>
  <c r="F36" i="1" s="1"/>
  <c r="AK34" i="7"/>
  <c r="AL34" i="7" s="1"/>
  <c r="J36" i="1" s="1"/>
  <c r="AK39" i="7"/>
  <c r="AL39" i="7" s="1"/>
  <c r="I37" i="1" s="1"/>
  <c r="AK29" i="7"/>
  <c r="AL29" i="7" s="1"/>
  <c r="E36" i="1" s="1"/>
  <c r="AK42" i="7"/>
  <c r="AL42" i="7" s="1"/>
  <c r="F38" i="1" s="1"/>
  <c r="AK17" i="7"/>
  <c r="AL17" i="7" s="1"/>
  <c r="E34" i="1" s="1"/>
  <c r="AK45" i="7"/>
  <c r="AL45" i="7" s="1"/>
  <c r="I38" i="1" s="1"/>
  <c r="AK28" i="7"/>
  <c r="AL28" i="7" s="1"/>
  <c r="J35" i="1" s="1"/>
  <c r="AK36" i="7"/>
  <c r="AL36" i="7" s="1"/>
  <c r="F37" i="1" s="1"/>
  <c r="AK37" i="7"/>
  <c r="AL37" i="7" s="1"/>
  <c r="G37" i="1" s="1"/>
  <c r="AK23" i="7"/>
  <c r="AL23" i="7" s="1"/>
  <c r="E35" i="1" s="1"/>
  <c r="AK38" i="7"/>
  <c r="AL38" i="7" s="1"/>
  <c r="H37" i="1" s="1"/>
  <c r="AK20" i="7"/>
  <c r="AL20" i="7" s="1"/>
  <c r="H34" i="1" s="1"/>
</calcChain>
</file>

<file path=xl/sharedStrings.xml><?xml version="1.0" encoding="utf-8"?>
<sst xmlns="http://schemas.openxmlformats.org/spreadsheetml/2006/main" count="1433" uniqueCount="1039">
  <si>
    <t>商号又は名称</t>
  </si>
  <si>
    <t>ﾌﾘｶﾞﾅ</t>
  </si>
  <si>
    <t>営業所（支店）の名称</t>
  </si>
  <si>
    <t>所　在　地</t>
  </si>
  <si>
    <t>電話番号</t>
  </si>
  <si>
    <t>ＦＡＸ番号</t>
  </si>
  <si>
    <t>役職名</t>
  </si>
  <si>
    <t>資本金</t>
  </si>
  <si>
    <t>件　　　名</t>
  </si>
  <si>
    <t>e-mailｱﾄﾞﾚｽ</t>
  </si>
  <si>
    <t>町名地番</t>
    <rPh sb="0" eb="2">
      <t>チョウメイ</t>
    </rPh>
    <rPh sb="2" eb="4">
      <t>チバン</t>
    </rPh>
    <phoneticPr fontId="2"/>
  </si>
  <si>
    <t>作成日</t>
    <phoneticPr fontId="2"/>
  </si>
  <si>
    <t>市外局番</t>
    <rPh sb="0" eb="2">
      <t>シガイ</t>
    </rPh>
    <rPh sb="2" eb="4">
      <t>キョクバン</t>
    </rPh>
    <phoneticPr fontId="2"/>
  </si>
  <si>
    <t>市内局番</t>
    <rPh sb="0" eb="2">
      <t>シナイ</t>
    </rPh>
    <rPh sb="2" eb="4">
      <t>キョクバン</t>
    </rPh>
    <phoneticPr fontId="2"/>
  </si>
  <si>
    <t>番号</t>
    <rPh sb="0" eb="2">
      <t>バンゴウ</t>
    </rPh>
    <phoneticPr fontId="2"/>
  </si>
  <si>
    <t>郵便番号</t>
    <rPh sb="0" eb="4">
      <t>ユウビンバンゴウ</t>
    </rPh>
    <phoneticPr fontId="2"/>
  </si>
  <si>
    <t>都道府県名</t>
    <rPh sb="0" eb="4">
      <t>トドウフケン</t>
    </rPh>
    <rPh sb="4" eb="5">
      <t>メイ</t>
    </rPh>
    <phoneticPr fontId="2"/>
  </si>
  <si>
    <t>区市町村名</t>
    <rPh sb="0" eb="1">
      <t>ク</t>
    </rPh>
    <rPh sb="1" eb="4">
      <t>シチョウソン</t>
    </rPh>
    <rPh sb="4" eb="5">
      <t>メイ</t>
    </rPh>
    <phoneticPr fontId="2"/>
  </si>
  <si>
    <t>申請業種</t>
    <rPh sb="0" eb="2">
      <t>シンセイ</t>
    </rPh>
    <rPh sb="2" eb="4">
      <t>ギョウシュ</t>
    </rPh>
    <phoneticPr fontId="2"/>
  </si>
  <si>
    <r>
      <t xml:space="preserve">請負金額
(千円)
</t>
    </r>
    <r>
      <rPr>
        <sz val="8"/>
        <rFont val="ＭＳ ゴシック"/>
        <family val="3"/>
        <charset val="128"/>
      </rPr>
      <t>消費税込</t>
    </r>
    <phoneticPr fontId="2"/>
  </si>
  <si>
    <t>千　円</t>
    <rPh sb="0" eb="1">
      <t>セン</t>
    </rPh>
    <rPh sb="2" eb="3">
      <t>エン</t>
    </rPh>
    <phoneticPr fontId="2"/>
  </si>
  <si>
    <t>所在地</t>
    <rPh sb="0" eb="3">
      <t>ショザイチ</t>
    </rPh>
    <phoneticPr fontId="2"/>
  </si>
  <si>
    <t>建築設計</t>
    <rPh sb="0" eb="2">
      <t>ケンチク</t>
    </rPh>
    <rPh sb="2" eb="4">
      <t>セッケイ</t>
    </rPh>
    <phoneticPr fontId="2"/>
  </si>
  <si>
    <t>土木設計</t>
    <rPh sb="0" eb="2">
      <t>ドボク</t>
    </rPh>
    <rPh sb="2" eb="4">
      <t>セッケイ</t>
    </rPh>
    <phoneticPr fontId="2"/>
  </si>
  <si>
    <t>設備設計</t>
    <rPh sb="0" eb="2">
      <t>セツビ</t>
    </rPh>
    <rPh sb="2" eb="4">
      <t>セッケイ</t>
    </rPh>
    <phoneticPr fontId="2"/>
  </si>
  <si>
    <t>測量</t>
    <rPh sb="0" eb="2">
      <t>ソクリョウ</t>
    </rPh>
    <phoneticPr fontId="2"/>
  </si>
  <si>
    <t>地質調査</t>
    <rPh sb="0" eb="2">
      <t>チシツ</t>
    </rPh>
    <rPh sb="2" eb="4">
      <t>チョウサ</t>
    </rPh>
    <phoneticPr fontId="2"/>
  </si>
  <si>
    <t>舗装工事</t>
    <rPh sb="0" eb="2">
      <t>ホソウ</t>
    </rPh>
    <rPh sb="2" eb="4">
      <t>コウジ</t>
    </rPh>
    <phoneticPr fontId="2"/>
  </si>
  <si>
    <t>土木工事</t>
    <rPh sb="0" eb="2">
      <t>ドボク</t>
    </rPh>
    <rPh sb="2" eb="4">
      <t>コウジ</t>
    </rPh>
    <phoneticPr fontId="2"/>
  </si>
  <si>
    <t>建築工事</t>
    <rPh sb="0" eb="2">
      <t>ケンチク</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</si>
  <si>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</si>
  <si>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</si>
  <si>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</si>
  <si>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造園工事</t>
    <rPh sb="0" eb="2">
      <t>ゾウエン</t>
    </rPh>
    <rPh sb="2" eb="4">
      <t>コウジ</t>
    </rPh>
    <phoneticPr fontId="2"/>
  </si>
  <si>
    <t>業種</t>
    <rPh sb="0" eb="2">
      <t>ギョウシュ</t>
    </rPh>
    <phoneticPr fontId="2"/>
  </si>
  <si>
    <t>指定建設業種</t>
    <rPh sb="0" eb="2">
      <t>シテイ</t>
    </rPh>
    <rPh sb="2" eb="4">
      <t>ケンセツ</t>
    </rPh>
    <rPh sb="4" eb="6">
      <t>ギョウシュ</t>
    </rPh>
    <phoneticPr fontId="2"/>
  </si>
  <si>
    <t>延べ人数</t>
    <rPh sb="0" eb="1">
      <t>ノ</t>
    </rPh>
    <rPh sb="2" eb="4">
      <t>ニンズウ</t>
    </rPh>
    <phoneticPr fontId="2"/>
  </si>
  <si>
    <t>・委託業務に係る技術職員</t>
    <rPh sb="1" eb="3">
      <t>イタク</t>
    </rPh>
    <rPh sb="3" eb="5">
      <t>ギョウム</t>
    </rPh>
    <rPh sb="6" eb="7">
      <t>カカ</t>
    </rPh>
    <rPh sb="8" eb="10">
      <t>ギジュツ</t>
    </rPh>
    <rPh sb="10" eb="11">
      <t>ショク</t>
    </rPh>
    <rPh sb="11" eb="12">
      <t>イン</t>
    </rPh>
    <phoneticPr fontId="2"/>
  </si>
  <si>
    <t>・建設業に係る監理技術者職員</t>
    <rPh sb="1" eb="4">
      <t>ケンセツギョウ</t>
    </rPh>
    <rPh sb="5" eb="6">
      <t>カカ</t>
    </rPh>
    <rPh sb="7" eb="9">
      <t>カンリ</t>
    </rPh>
    <rPh sb="9" eb="11">
      <t>ギジュツ</t>
    </rPh>
    <rPh sb="11" eb="12">
      <t>シャ</t>
    </rPh>
    <rPh sb="12" eb="14">
      <t>ショクイン</t>
    </rPh>
    <phoneticPr fontId="2"/>
  </si>
  <si>
    <t>契約年月日
完了年月日</t>
    <rPh sb="6" eb="8">
      <t>カンリョウ</t>
    </rPh>
    <rPh sb="8" eb="11">
      <t>ネンガッピ</t>
    </rPh>
    <phoneticPr fontId="2"/>
  </si>
  <si>
    <t>発　注　者</t>
    <rPh sb="4" eb="5">
      <t>シャ</t>
    </rPh>
    <phoneticPr fontId="2"/>
  </si>
  <si>
    <t>建設業許可</t>
    <phoneticPr fontId="2"/>
  </si>
  <si>
    <t>測量業者登録</t>
    <rPh sb="0" eb="2">
      <t>ソクリョウ</t>
    </rPh>
    <rPh sb="2" eb="4">
      <t>ギョウシャ</t>
    </rPh>
    <rPh sb="4" eb="6">
      <t>トウロク</t>
    </rPh>
    <phoneticPr fontId="2"/>
  </si>
  <si>
    <t>地質調査登録</t>
    <rPh sb="0" eb="2">
      <t>チシツ</t>
    </rPh>
    <rPh sb="2" eb="4">
      <t>チョウサ</t>
    </rPh>
    <rPh sb="4" eb="6">
      <t>トウロク</t>
    </rPh>
    <phoneticPr fontId="2"/>
  </si>
  <si>
    <t>建設コンサルタント登録</t>
    <rPh sb="0" eb="2">
      <t>ケンセツ</t>
    </rPh>
    <rPh sb="9" eb="11">
      <t>トウロク</t>
    </rPh>
    <phoneticPr fontId="2"/>
  </si>
  <si>
    <t>主に従事する
技術職員人数</t>
    <rPh sb="0" eb="1">
      <t>オモ</t>
    </rPh>
    <rPh sb="2" eb="4">
      <t>ジュウジ</t>
    </rPh>
    <rPh sb="7" eb="9">
      <t>ギジュツ</t>
    </rPh>
    <rPh sb="9" eb="11">
      <t>ショクイン</t>
    </rPh>
    <rPh sb="11" eb="13">
      <t>ニンズウ</t>
    </rPh>
    <phoneticPr fontId="2"/>
  </si>
  <si>
    <t>｢関係する会社｣の区分</t>
    <phoneticPr fontId="2"/>
  </si>
  <si>
    <t>代表者名</t>
    <rPh sb="3" eb="4">
      <t>メイ</t>
    </rPh>
    <phoneticPr fontId="2"/>
  </si>
  <si>
    <t>本店所在地</t>
    <rPh sb="0" eb="2">
      <t>ホンテン</t>
    </rPh>
    <phoneticPr fontId="2"/>
  </si>
  <si>
    <t>（裏面に印鑑証明書〔正本〕を、貼り付けてください。）</t>
    <rPh sb="1" eb="3">
      <t>リメン</t>
    </rPh>
    <rPh sb="4" eb="6">
      <t>インカン</t>
    </rPh>
    <rPh sb="6" eb="9">
      <t>ショウメイショ</t>
    </rPh>
    <rPh sb="10" eb="12">
      <t>セイホン</t>
    </rPh>
    <rPh sb="15" eb="16">
      <t>ハ</t>
    </rPh>
    <rPh sb="17" eb="18">
      <t>ツ</t>
    </rPh>
    <phoneticPr fontId="2"/>
  </si>
  <si>
    <t>（登記上の所在地）</t>
    <rPh sb="1" eb="3">
      <t>トウキ</t>
    </rPh>
    <rPh sb="3" eb="4">
      <t>ジョウ</t>
    </rPh>
    <rPh sb="5" eb="8">
      <t>ショザイチ</t>
    </rPh>
    <phoneticPr fontId="2"/>
  </si>
  <si>
    <t>電話番号</t>
    <rPh sb="0" eb="2">
      <t>デンワ</t>
    </rPh>
    <rPh sb="2" eb="4">
      <t>バンゴウ</t>
    </rPh>
    <phoneticPr fontId="2"/>
  </si>
  <si>
    <t>e-mailアドレス</t>
    <phoneticPr fontId="2"/>
  </si>
  <si>
    <t>注意事項</t>
    <rPh sb="0" eb="2">
      <t>チュウイ</t>
    </rPh>
    <rPh sb="2" eb="4">
      <t>ジコウ</t>
    </rPh>
    <phoneticPr fontId="2"/>
  </si>
  <si>
    <t>登録区分</t>
    <rPh sb="0" eb="2">
      <t>トウロク</t>
    </rPh>
    <rPh sb="2" eb="4">
      <t>クブン</t>
    </rPh>
    <phoneticPr fontId="2"/>
  </si>
  <si>
    <t>会社名</t>
    <rPh sb="0" eb="3">
      <t>カイシャメイ</t>
    </rPh>
    <phoneticPr fontId="2"/>
  </si>
  <si>
    <t>担当者</t>
    <rPh sb="0" eb="3">
      <t>タントウシャ</t>
    </rPh>
    <phoneticPr fontId="2"/>
  </si>
  <si>
    <t>所属部署</t>
    <rPh sb="0" eb="2">
      <t>ショゾク</t>
    </rPh>
    <rPh sb="2" eb="4">
      <t>ブショ</t>
    </rPh>
    <phoneticPr fontId="2"/>
  </si>
  <si>
    <t>役職</t>
    <rPh sb="0" eb="2">
      <t>ヤクショク</t>
    </rPh>
    <phoneticPr fontId="2"/>
  </si>
  <si>
    <t>氏名</t>
    <rPh sb="0" eb="2">
      <t>シメイ</t>
    </rPh>
    <phoneticPr fontId="2"/>
  </si>
  <si>
    <t>行政書士記入欄（申し込み手続きを行政書士に委任している場合のみ記入）</t>
    <rPh sb="0" eb="2">
      <t>ギョウセイ</t>
    </rPh>
    <rPh sb="2" eb="4">
      <t>ショシ</t>
    </rPh>
    <rPh sb="4" eb="6">
      <t>キニュウ</t>
    </rPh>
    <rPh sb="6" eb="7">
      <t>ラン</t>
    </rPh>
    <rPh sb="8" eb="9">
      <t>モウ</t>
    </rPh>
    <rPh sb="10" eb="11">
      <t>コ</t>
    </rPh>
    <rPh sb="12" eb="14">
      <t>テツヅ</t>
    </rPh>
    <rPh sb="16" eb="18">
      <t>ギョウセイ</t>
    </rPh>
    <rPh sb="18" eb="20">
      <t>ショシ</t>
    </rPh>
    <rPh sb="21" eb="23">
      <t>イニン</t>
    </rPh>
    <rPh sb="27" eb="29">
      <t>バアイ</t>
    </rPh>
    <rPh sb="31" eb="33">
      <t>キニュウ</t>
    </rPh>
    <phoneticPr fontId="2"/>
  </si>
  <si>
    <t>公社と契約をする者</t>
    <rPh sb="0" eb="2">
      <t>コウシャ</t>
    </rPh>
    <rPh sb="3" eb="5">
      <t>ケイヤク</t>
    </rPh>
    <rPh sb="8" eb="9">
      <t>モノ</t>
    </rPh>
    <phoneticPr fontId="2"/>
  </si>
  <si>
    <t>代表者名</t>
    <rPh sb="0" eb="2">
      <t>ダイヒョウ</t>
    </rPh>
    <rPh sb="2" eb="3">
      <t>シャ</t>
    </rPh>
    <rPh sb="3" eb="4">
      <t>メイ</t>
    </rPh>
    <phoneticPr fontId="2"/>
  </si>
  <si>
    <t>法人区分</t>
    <rPh sb="0" eb="2">
      <t>ホウジン</t>
    </rPh>
    <rPh sb="2" eb="4">
      <t>クブン</t>
    </rPh>
    <phoneticPr fontId="2"/>
  </si>
  <si>
    <t>漢字</t>
    <rPh sb="0" eb="2">
      <t>カンジ</t>
    </rPh>
    <phoneticPr fontId="2"/>
  </si>
  <si>
    <t>内装仕上工事</t>
  </si>
  <si>
    <t>建設業許可番号①</t>
    <rPh sb="0" eb="3">
      <t>ケンセツギョウ</t>
    </rPh>
    <rPh sb="3" eb="5">
      <t>キョカ</t>
    </rPh>
    <rPh sb="5" eb="7">
      <t>バンゴウ</t>
    </rPh>
    <phoneticPr fontId="2"/>
  </si>
  <si>
    <t>建設業許可番号②</t>
    <rPh sb="0" eb="3">
      <t>ケンセツギョウ</t>
    </rPh>
    <rPh sb="3" eb="5">
      <t>キョカ</t>
    </rPh>
    <rPh sb="5" eb="7">
      <t>バンゴウ</t>
    </rPh>
    <phoneticPr fontId="2"/>
  </si>
  <si>
    <t>役職名</t>
    <rPh sb="0" eb="3">
      <t>ヤクショクメイ</t>
    </rPh>
    <phoneticPr fontId="2"/>
  </si>
  <si>
    <t>建築士事務所登録</t>
    <rPh sb="0" eb="3">
      <t>ケンチクシ</t>
    </rPh>
    <rPh sb="3" eb="5">
      <t>ジム</t>
    </rPh>
    <rPh sb="5" eb="6">
      <t>ショ</t>
    </rPh>
    <rPh sb="6" eb="8">
      <t>トウロク</t>
    </rPh>
    <phoneticPr fontId="2"/>
  </si>
  <si>
    <t>建設ｺﾝｻﾙﾀﾝﾄ登録</t>
    <rPh sb="0" eb="2">
      <t>ケンセツ</t>
    </rPh>
    <rPh sb="9" eb="11">
      <t>トウロク</t>
    </rPh>
    <phoneticPr fontId="2"/>
  </si>
  <si>
    <t>部門</t>
    <rPh sb="0" eb="2">
      <t>ブモン</t>
    </rPh>
    <phoneticPr fontId="2"/>
  </si>
  <si>
    <t>企業規模</t>
    <rPh sb="0" eb="2">
      <t>キギョウ</t>
    </rPh>
    <rPh sb="2" eb="4">
      <t>キボ</t>
    </rPh>
    <phoneticPr fontId="2"/>
  </si>
  <si>
    <t>業者コード</t>
    <rPh sb="0" eb="2">
      <t>ギョウシャ</t>
    </rPh>
    <phoneticPr fontId="2"/>
  </si>
  <si>
    <t>本店の名称</t>
    <rPh sb="0" eb="2">
      <t>ホンテン</t>
    </rPh>
    <rPh sb="3" eb="5">
      <t>メイショウ</t>
    </rPh>
    <phoneticPr fontId="2"/>
  </si>
  <si>
    <t>実　　印</t>
    <rPh sb="0" eb="1">
      <t>ミ</t>
    </rPh>
    <rPh sb="3" eb="4">
      <t>イン</t>
    </rPh>
    <phoneticPr fontId="2"/>
  </si>
  <si>
    <t>関係会社情報</t>
    <rPh sb="0" eb="2">
      <t>カンケイ</t>
    </rPh>
    <rPh sb="2" eb="4">
      <t>カイシャ</t>
    </rPh>
    <rPh sb="4" eb="6">
      <t>ジョウホウ</t>
    </rPh>
    <phoneticPr fontId="2"/>
  </si>
  <si>
    <t>業者実績</t>
    <rPh sb="0" eb="2">
      <t>ギョウシャ</t>
    </rPh>
    <rPh sb="2" eb="4">
      <t>ジッセキ</t>
    </rPh>
    <phoneticPr fontId="2"/>
  </si>
  <si>
    <t>｢関係する会社｣
の区分</t>
    <phoneticPr fontId="2"/>
  </si>
  <si>
    <t>業者コード</t>
  </si>
  <si>
    <t>都登録番号</t>
  </si>
  <si>
    <t>所在地</t>
  </si>
  <si>
    <t>郵便番号</t>
  </si>
  <si>
    <t>ｅ－ｍａｉｌアドレス</t>
  </si>
  <si>
    <t>本店の所在地（都契約先）</t>
  </si>
  <si>
    <t>本店の電話番号</t>
  </si>
  <si>
    <t>代表者・役職名</t>
  </si>
  <si>
    <t>代表者・氏名</t>
  </si>
  <si>
    <t>代理人・役職名</t>
  </si>
  <si>
    <t>代理人・氏名</t>
  </si>
  <si>
    <t>業者区分</t>
  </si>
  <si>
    <t>法人区分</t>
  </si>
  <si>
    <t>コード</t>
  </si>
  <si>
    <t>コード名称</t>
  </si>
  <si>
    <t>業種名</t>
  </si>
  <si>
    <t>三多摩</t>
  </si>
  <si>
    <t>千代田区</t>
  </si>
  <si>
    <t>道路舗装工事</t>
  </si>
  <si>
    <t>ＩＳＯ９００１</t>
  </si>
  <si>
    <t>工事</t>
  </si>
  <si>
    <t>地元</t>
  </si>
  <si>
    <t>群馬県</t>
  </si>
  <si>
    <t>２３区</t>
  </si>
  <si>
    <t>中央区</t>
  </si>
  <si>
    <t>橋梁工事</t>
  </si>
  <si>
    <t>委託</t>
  </si>
  <si>
    <t>準地元</t>
  </si>
  <si>
    <t>高崎市</t>
  </si>
  <si>
    <t>その他</t>
  </si>
  <si>
    <t>港区</t>
  </si>
  <si>
    <t>河川工事</t>
  </si>
  <si>
    <t>物品</t>
  </si>
  <si>
    <t>地元外</t>
  </si>
  <si>
    <t>埼玉県</t>
  </si>
  <si>
    <t>新宿区</t>
  </si>
  <si>
    <t>水道施設工事</t>
  </si>
  <si>
    <t>川越市</t>
  </si>
  <si>
    <t>文京区</t>
  </si>
  <si>
    <t>下水道施設工事</t>
  </si>
  <si>
    <t>熊谷市</t>
  </si>
  <si>
    <t>台東区</t>
  </si>
  <si>
    <t>一般土木工事</t>
  </si>
  <si>
    <t>川口市</t>
  </si>
  <si>
    <t>墨田区</t>
  </si>
  <si>
    <t>建築工事</t>
  </si>
  <si>
    <t>浦和市</t>
  </si>
  <si>
    <t>江東区</t>
  </si>
  <si>
    <t>電気工事</t>
  </si>
  <si>
    <t>大宮市</t>
  </si>
  <si>
    <t>品川区</t>
  </si>
  <si>
    <t>給排水衛生工事</t>
  </si>
  <si>
    <t>所沢市</t>
  </si>
  <si>
    <t>目黒区</t>
  </si>
  <si>
    <t>空調工事</t>
  </si>
  <si>
    <t>与野市</t>
  </si>
  <si>
    <t>大田区</t>
  </si>
  <si>
    <t>建築設計</t>
  </si>
  <si>
    <t>越谷市</t>
  </si>
  <si>
    <t>世田谷区</t>
  </si>
  <si>
    <t>土木設計</t>
  </si>
  <si>
    <t>入間市</t>
  </si>
  <si>
    <t>渋谷区</t>
  </si>
  <si>
    <t>設備設計</t>
  </si>
  <si>
    <t>朝霞市</t>
  </si>
  <si>
    <t>中野区</t>
  </si>
  <si>
    <t>測量</t>
  </si>
  <si>
    <t>新座市</t>
  </si>
  <si>
    <t>杉並区</t>
  </si>
  <si>
    <t>地質調査</t>
  </si>
  <si>
    <t>千葉県</t>
  </si>
  <si>
    <t>豊島区</t>
  </si>
  <si>
    <t>さく井</t>
  </si>
  <si>
    <t>千葉市美浜区</t>
  </si>
  <si>
    <t>北区</t>
  </si>
  <si>
    <t>取締役</t>
  </si>
  <si>
    <t>船橋市</t>
  </si>
  <si>
    <t>荒川区</t>
  </si>
  <si>
    <t>松戸市</t>
  </si>
  <si>
    <t>板橋区</t>
  </si>
  <si>
    <t>しゅんせつ埋立て</t>
  </si>
  <si>
    <t>野田市</t>
  </si>
  <si>
    <t>練馬区</t>
  </si>
  <si>
    <t>しゅんせつ</t>
  </si>
  <si>
    <t>流山市</t>
  </si>
  <si>
    <t>足立区</t>
  </si>
  <si>
    <t>葛飾区</t>
  </si>
  <si>
    <t>江戸川区</t>
  </si>
  <si>
    <t>代表執行役社長</t>
  </si>
  <si>
    <t>シールド工事</t>
  </si>
  <si>
    <t>八王子市</t>
  </si>
  <si>
    <t>推進工事</t>
  </si>
  <si>
    <t>立川市</t>
  </si>
  <si>
    <t>武蔵野市</t>
  </si>
  <si>
    <t>代表執行役</t>
  </si>
  <si>
    <t>三鷹市</t>
  </si>
  <si>
    <t>造園</t>
  </si>
  <si>
    <t>青梅市</t>
  </si>
  <si>
    <t>運動場施設</t>
  </si>
  <si>
    <t>府中市</t>
  </si>
  <si>
    <t>コンクリートプレハブ</t>
  </si>
  <si>
    <t>昭島市</t>
  </si>
  <si>
    <t>鉄骨プレハブ</t>
  </si>
  <si>
    <t>調布市</t>
  </si>
  <si>
    <t>町田市</t>
  </si>
  <si>
    <t>消火設備</t>
  </si>
  <si>
    <t>小金井市</t>
  </si>
  <si>
    <t>電話・通信</t>
  </si>
  <si>
    <t>小平市</t>
  </si>
  <si>
    <t>拡声装置</t>
  </si>
  <si>
    <t>日野市</t>
  </si>
  <si>
    <t>畳</t>
  </si>
  <si>
    <t>東村山市</t>
  </si>
  <si>
    <t>国分寺市</t>
  </si>
  <si>
    <t>一般塗装</t>
  </si>
  <si>
    <t>国立市</t>
  </si>
  <si>
    <t>福生市</t>
  </si>
  <si>
    <t>防水</t>
  </si>
  <si>
    <t>狛江市</t>
  </si>
  <si>
    <t>東大和市</t>
  </si>
  <si>
    <t>清瀬市</t>
  </si>
  <si>
    <t>東久留米市</t>
  </si>
  <si>
    <t>水門門扉</t>
  </si>
  <si>
    <t>武蔵村山市</t>
  </si>
  <si>
    <t>ポンプ据付け</t>
  </si>
  <si>
    <t>多摩市</t>
  </si>
  <si>
    <t>水処理装置</t>
  </si>
  <si>
    <t>稲城市</t>
  </si>
  <si>
    <t>羽村市</t>
  </si>
  <si>
    <t>あきる野市</t>
  </si>
  <si>
    <t>エレベーター</t>
  </si>
  <si>
    <t>西東京市</t>
  </si>
  <si>
    <t>地中線</t>
  </si>
  <si>
    <t>沈砂池・沈殿池機械設備工事</t>
  </si>
  <si>
    <t>北海道</t>
  </si>
  <si>
    <t>送風機機械設備工事</t>
  </si>
  <si>
    <t>秋田県</t>
  </si>
  <si>
    <t>宮城県</t>
  </si>
  <si>
    <t>汚泥脱水設備工事</t>
  </si>
  <si>
    <t>山形県</t>
  </si>
  <si>
    <t>消化槽機械設備工事</t>
  </si>
  <si>
    <t>福島県</t>
  </si>
  <si>
    <t>さいたま市</t>
  </si>
  <si>
    <t>石綿処理</t>
  </si>
  <si>
    <t>茨城県</t>
  </si>
  <si>
    <t>機械器具設置</t>
  </si>
  <si>
    <t>神奈川県</t>
  </si>
  <si>
    <t>屋根</t>
  </si>
  <si>
    <t>川崎市</t>
  </si>
  <si>
    <t>相模原市</t>
  </si>
  <si>
    <t>金網さく</t>
  </si>
  <si>
    <t>横浜市</t>
  </si>
  <si>
    <t>板金</t>
  </si>
  <si>
    <t>栃木県</t>
  </si>
  <si>
    <t>新潟県</t>
  </si>
  <si>
    <t>長野県</t>
  </si>
  <si>
    <t>山梨県</t>
  </si>
  <si>
    <t>西多摩郡瑞穂町</t>
  </si>
  <si>
    <t>岐阜県</t>
  </si>
  <si>
    <t>西多摩郡日の出町</t>
  </si>
  <si>
    <t>富山県</t>
  </si>
  <si>
    <t>西多摩郡檜原村</t>
  </si>
  <si>
    <t>静岡県</t>
  </si>
  <si>
    <t>西多摩郡奥多摩町</t>
  </si>
  <si>
    <t>愛知県</t>
  </si>
  <si>
    <t>石川県</t>
  </si>
  <si>
    <t>福井県</t>
  </si>
  <si>
    <t>植生</t>
  </si>
  <si>
    <t>横浜市神奈川区</t>
  </si>
  <si>
    <t>京都府</t>
  </si>
  <si>
    <t>運動器具設置</t>
  </si>
  <si>
    <t>横浜市西区</t>
  </si>
  <si>
    <t>大阪府</t>
  </si>
  <si>
    <t>テレビ共聴工事</t>
  </si>
  <si>
    <t>横浜市中区</t>
  </si>
  <si>
    <t>大阪市</t>
  </si>
  <si>
    <t>横浜市南区</t>
  </si>
  <si>
    <t>三重県</t>
  </si>
  <si>
    <t>横浜市保土ヶ谷区</t>
  </si>
  <si>
    <t>兵庫県</t>
  </si>
  <si>
    <t>横浜市戸塚区</t>
  </si>
  <si>
    <t>岡山県</t>
  </si>
  <si>
    <t>横浜市緑区</t>
  </si>
  <si>
    <t>奈良県</t>
  </si>
  <si>
    <t>横浜市瀬谷区</t>
  </si>
  <si>
    <t>和歌山県</t>
  </si>
  <si>
    <t>川崎市幸区</t>
  </si>
  <si>
    <t>広島県</t>
  </si>
  <si>
    <t>川崎市高津区</t>
  </si>
  <si>
    <t>徳島県</t>
  </si>
  <si>
    <t>川崎市多摩区</t>
  </si>
  <si>
    <t>香川県</t>
  </si>
  <si>
    <t>川崎市宮前区</t>
  </si>
  <si>
    <t>愛媛県</t>
  </si>
  <si>
    <t>川崎市麻生区</t>
  </si>
  <si>
    <t>高知県</t>
  </si>
  <si>
    <t>すべり止め舗装</t>
  </si>
  <si>
    <t>鎌倉市</t>
  </si>
  <si>
    <t>鳥取県</t>
  </si>
  <si>
    <t>樹脂塗装</t>
  </si>
  <si>
    <t>藤沢市</t>
  </si>
  <si>
    <t>島根県</t>
  </si>
  <si>
    <t>山口県</t>
  </si>
  <si>
    <t>福岡県</t>
  </si>
  <si>
    <t>甲府市</t>
  </si>
  <si>
    <t>長崎県</t>
  </si>
  <si>
    <t>東八代郡御坂町</t>
  </si>
  <si>
    <t>鹿児島県</t>
  </si>
  <si>
    <t>西八代郡市川大門町</t>
  </si>
  <si>
    <t>大分県</t>
  </si>
  <si>
    <t>中巨摩郡若草町</t>
  </si>
  <si>
    <t>宮崎県</t>
  </si>
  <si>
    <t>代理人・役職名</t>
    <rPh sb="0" eb="3">
      <t>ダイリニン</t>
    </rPh>
    <phoneticPr fontId="2"/>
  </si>
  <si>
    <t>取得情報</t>
    <rPh sb="0" eb="2">
      <t>シュトク</t>
    </rPh>
    <rPh sb="2" eb="4">
      <t>ジョウホウ</t>
    </rPh>
    <phoneticPr fontId="2"/>
  </si>
  <si>
    <t>業者区分</t>
    <rPh sb="0" eb="2">
      <t>ギョウシャ</t>
    </rPh>
    <rPh sb="2" eb="4">
      <t>クブン</t>
    </rPh>
    <phoneticPr fontId="2"/>
  </si>
  <si>
    <t>前株／後株</t>
    <rPh sb="0" eb="1">
      <t>マエ</t>
    </rPh>
    <rPh sb="1" eb="2">
      <t>カブ</t>
    </rPh>
    <rPh sb="3" eb="4">
      <t>アト</t>
    </rPh>
    <rPh sb="4" eb="5">
      <t>カブ</t>
    </rPh>
    <phoneticPr fontId="2"/>
  </si>
  <si>
    <t>地元企業</t>
    <rPh sb="0" eb="2">
      <t>ジモト</t>
    </rPh>
    <rPh sb="2" eb="4">
      <t>キギョウ</t>
    </rPh>
    <phoneticPr fontId="2"/>
  </si>
  <si>
    <t>■項番25</t>
    <rPh sb="1" eb="3">
      <t>コウバン</t>
    </rPh>
    <phoneticPr fontId="2"/>
  </si>
  <si>
    <t>■項番28</t>
    <rPh sb="1" eb="3">
      <t>コウバン</t>
    </rPh>
    <phoneticPr fontId="2"/>
  </si>
  <si>
    <t>契約先（営業先）</t>
    <rPh sb="0" eb="3">
      <t>ケイヤクサキ</t>
    </rPh>
    <rPh sb="4" eb="6">
      <t>エイギョウ</t>
    </rPh>
    <rPh sb="6" eb="7">
      <t>サキ</t>
    </rPh>
    <phoneticPr fontId="2"/>
  </si>
  <si>
    <t>区分</t>
    <rPh sb="0" eb="2">
      <t>クブン</t>
    </rPh>
    <phoneticPr fontId="2"/>
  </si>
  <si>
    <t>大企業</t>
    <rPh sb="0" eb="3">
      <t>ダイキギョウ</t>
    </rPh>
    <phoneticPr fontId="2"/>
  </si>
  <si>
    <t>中小企業</t>
    <rPh sb="0" eb="2">
      <t>チュウショウ</t>
    </rPh>
    <rPh sb="2" eb="4">
      <t>キギョウ</t>
    </rPh>
    <phoneticPr fontId="2"/>
  </si>
  <si>
    <t>新規登録</t>
    <rPh sb="0" eb="2">
      <t>シンキ</t>
    </rPh>
    <rPh sb="2" eb="4">
      <t>トウロク</t>
    </rPh>
    <phoneticPr fontId="2"/>
  </si>
  <si>
    <t>継続登録</t>
    <rPh sb="0" eb="2">
      <t>ケイゾク</t>
    </rPh>
    <rPh sb="2" eb="4">
      <t>トウロク</t>
    </rPh>
    <phoneticPr fontId="2"/>
  </si>
  <si>
    <t>新規継続</t>
    <rPh sb="0" eb="2">
      <t>シンキ</t>
    </rPh>
    <rPh sb="2" eb="4">
      <t>ケイゾク</t>
    </rPh>
    <phoneticPr fontId="2"/>
  </si>
  <si>
    <t>コード</t>
    <phoneticPr fontId="2"/>
  </si>
  <si>
    <t>コード</t>
    <phoneticPr fontId="2"/>
  </si>
  <si>
    <t>）第</t>
  </si>
  <si>
    <t>号</t>
  </si>
  <si>
    <t>号</t>
    <rPh sb="0" eb="1">
      <t>ゴウ</t>
    </rPh>
    <phoneticPr fontId="2"/>
  </si>
  <si>
    <t>　（</t>
  </si>
  <si>
    <t>　（</t>
    <phoneticPr fontId="2"/>
  </si>
  <si>
    <t>知事</t>
    <rPh sb="0" eb="2">
      <t>チジ</t>
    </rPh>
    <phoneticPr fontId="2"/>
  </si>
  <si>
    <t>一般</t>
    <rPh sb="0" eb="2">
      <t>イッパン</t>
    </rPh>
    <phoneticPr fontId="2"/>
  </si>
  <si>
    <t>特定</t>
    <rPh sb="0" eb="2">
      <t>トクテイ</t>
    </rPh>
    <phoneticPr fontId="2"/>
  </si>
  <si>
    <t>許可区分1</t>
    <rPh sb="0" eb="2">
      <t>キョカ</t>
    </rPh>
    <rPh sb="2" eb="4">
      <t>クブン</t>
    </rPh>
    <phoneticPr fontId="2"/>
  </si>
  <si>
    <t>許可者1</t>
    <rPh sb="0" eb="2">
      <t>キョカ</t>
    </rPh>
    <rPh sb="2" eb="3">
      <t>シャ</t>
    </rPh>
    <phoneticPr fontId="2"/>
  </si>
  <si>
    <t>国土交通大臣</t>
    <rPh sb="0" eb="2">
      <t>コクド</t>
    </rPh>
    <rPh sb="2" eb="4">
      <t>コウツウ</t>
    </rPh>
    <rPh sb="4" eb="6">
      <t>ダイジン</t>
    </rPh>
    <phoneticPr fontId="2"/>
  </si>
  <si>
    <t>都道府県知事</t>
    <rPh sb="0" eb="4">
      <t>トドウフケン</t>
    </rPh>
    <rPh sb="4" eb="6">
      <t>チジ</t>
    </rPh>
    <phoneticPr fontId="2"/>
  </si>
  <si>
    <t>東京都</t>
    <rPh sb="0" eb="2">
      <t>トウキョウ</t>
    </rPh>
    <rPh sb="2" eb="3">
      <t>ト</t>
    </rPh>
    <phoneticPr fontId="2"/>
  </si>
  <si>
    <t>許可者2</t>
    <rPh sb="0" eb="2">
      <t>キョカ</t>
    </rPh>
    <rPh sb="2" eb="3">
      <t>シャ</t>
    </rPh>
    <phoneticPr fontId="2"/>
  </si>
  <si>
    <t>許可区分2</t>
    <rPh sb="0" eb="2">
      <t>キョカ</t>
    </rPh>
    <rPh sb="2" eb="4">
      <t>クブン</t>
    </rPh>
    <phoneticPr fontId="2"/>
  </si>
  <si>
    <t>登録級</t>
    <rPh sb="0" eb="2">
      <t>トウロク</t>
    </rPh>
    <rPh sb="2" eb="3">
      <t>キュウ</t>
    </rPh>
    <phoneticPr fontId="2"/>
  </si>
  <si>
    <t>登録都道府県</t>
    <rPh sb="0" eb="2">
      <t>トウロク</t>
    </rPh>
    <rPh sb="2" eb="6">
      <t>トドウフケン</t>
    </rPh>
    <phoneticPr fontId="2"/>
  </si>
  <si>
    <t>神奈川県</t>
    <rPh sb="0" eb="4">
      <t>カナガワケン</t>
    </rPh>
    <phoneticPr fontId="2"/>
  </si>
  <si>
    <t>千葉県</t>
    <rPh sb="0" eb="3">
      <t>チバケン</t>
    </rPh>
    <phoneticPr fontId="2"/>
  </si>
  <si>
    <t>埼玉県</t>
    <rPh sb="0" eb="3">
      <t>サイタマケン</t>
    </rPh>
    <phoneticPr fontId="2"/>
  </si>
  <si>
    <t>山梨県</t>
    <rPh sb="0" eb="3">
      <t>ヤマナシケン</t>
    </rPh>
    <phoneticPr fontId="2"/>
  </si>
  <si>
    <t>群馬県</t>
    <rPh sb="0" eb="3">
      <t>グンマケン</t>
    </rPh>
    <phoneticPr fontId="2"/>
  </si>
  <si>
    <t>栃木県</t>
    <rPh sb="0" eb="3">
      <t>トチギケン</t>
    </rPh>
    <phoneticPr fontId="2"/>
  </si>
  <si>
    <t>茨城県</t>
    <rPh sb="0" eb="3">
      <t>イバラキケン</t>
    </rPh>
    <phoneticPr fontId="2"/>
  </si>
  <si>
    <t>長野県</t>
    <rPh sb="0" eb="3">
      <t>ナガノケン</t>
    </rPh>
    <phoneticPr fontId="2"/>
  </si>
  <si>
    <t>静岡県</t>
    <rPh sb="0" eb="3">
      <t>シズオカケン</t>
    </rPh>
    <phoneticPr fontId="2"/>
  </si>
  <si>
    <t>北海道</t>
    <rPh sb="0" eb="3">
      <t>ホッカイドウ</t>
    </rPh>
    <phoneticPr fontId="2"/>
  </si>
  <si>
    <t>青森県</t>
    <rPh sb="0" eb="3">
      <t>アオモリケン</t>
    </rPh>
    <phoneticPr fontId="2"/>
  </si>
  <si>
    <t>秋田県</t>
    <rPh sb="0" eb="3">
      <t>アキタケン</t>
    </rPh>
    <phoneticPr fontId="2"/>
  </si>
  <si>
    <t>山形県</t>
    <rPh sb="0" eb="2">
      <t>ヤマガタ</t>
    </rPh>
    <rPh sb="2" eb="3">
      <t>ケン</t>
    </rPh>
    <phoneticPr fontId="2"/>
  </si>
  <si>
    <t>岩手県</t>
    <rPh sb="0" eb="3">
      <t>イワテケン</t>
    </rPh>
    <phoneticPr fontId="2"/>
  </si>
  <si>
    <t>新潟県</t>
    <rPh sb="0" eb="3">
      <t>ニイガタケン</t>
    </rPh>
    <phoneticPr fontId="2"/>
  </si>
  <si>
    <t>福島県</t>
    <rPh sb="0" eb="3">
      <t>フクシマケン</t>
    </rPh>
    <phoneticPr fontId="2"/>
  </si>
  <si>
    <t>富山県</t>
    <rPh sb="0" eb="3">
      <t>トヤマケン</t>
    </rPh>
    <phoneticPr fontId="2"/>
  </si>
  <si>
    <t>岐阜県</t>
    <rPh sb="0" eb="3">
      <t>ギフケン</t>
    </rPh>
    <phoneticPr fontId="2"/>
  </si>
  <si>
    <t>愛知県</t>
    <rPh sb="0" eb="3">
      <t>アイチケン</t>
    </rPh>
    <phoneticPr fontId="2"/>
  </si>
  <si>
    <t>福井県</t>
    <rPh sb="0" eb="3">
      <t>フクイケン</t>
    </rPh>
    <phoneticPr fontId="2"/>
  </si>
  <si>
    <t>奈良県</t>
    <rPh sb="0" eb="3">
      <t>ナラケン</t>
    </rPh>
    <phoneticPr fontId="2"/>
  </si>
  <si>
    <t>三重県</t>
    <rPh sb="0" eb="3">
      <t>ミエケン</t>
    </rPh>
    <phoneticPr fontId="2"/>
  </si>
  <si>
    <t>和歌山県</t>
    <rPh sb="0" eb="4">
      <t>ワカヤマケン</t>
    </rPh>
    <phoneticPr fontId="2"/>
  </si>
  <si>
    <t>京都府</t>
    <rPh sb="0" eb="3">
      <t>キョウトフ</t>
    </rPh>
    <phoneticPr fontId="2"/>
  </si>
  <si>
    <t>大阪府</t>
    <rPh sb="0" eb="3">
      <t>オオサカフ</t>
    </rPh>
    <phoneticPr fontId="2"/>
  </si>
  <si>
    <t>兵庫県</t>
    <rPh sb="0" eb="3">
      <t>ヒョウゴケン</t>
    </rPh>
    <phoneticPr fontId="2"/>
  </si>
  <si>
    <t>岡山県</t>
    <rPh sb="0" eb="3">
      <t>オカヤマケン</t>
    </rPh>
    <phoneticPr fontId="2"/>
  </si>
  <si>
    <t>島根県</t>
    <rPh sb="0" eb="3">
      <t>シマネケン</t>
    </rPh>
    <phoneticPr fontId="2"/>
  </si>
  <si>
    <t>鳥取県</t>
    <rPh sb="0" eb="3">
      <t>トットリケン</t>
    </rPh>
    <phoneticPr fontId="2"/>
  </si>
  <si>
    <t>広島県</t>
    <rPh sb="0" eb="3">
      <t>ヒロシマケン</t>
    </rPh>
    <phoneticPr fontId="2"/>
  </si>
  <si>
    <t>山口県</t>
    <rPh sb="0" eb="2">
      <t>ヤマグチ</t>
    </rPh>
    <rPh sb="2" eb="3">
      <t>ケン</t>
    </rPh>
    <phoneticPr fontId="2"/>
  </si>
  <si>
    <t>愛媛県</t>
    <rPh sb="0" eb="3">
      <t>エヒメケン</t>
    </rPh>
    <phoneticPr fontId="2"/>
  </si>
  <si>
    <t>香川県</t>
    <rPh sb="0" eb="3">
      <t>カガワケン</t>
    </rPh>
    <phoneticPr fontId="2"/>
  </si>
  <si>
    <t>徳島県</t>
    <rPh sb="0" eb="3">
      <t>トクシマケン</t>
    </rPh>
    <phoneticPr fontId="2"/>
  </si>
  <si>
    <t>高知県</t>
    <rPh sb="0" eb="3">
      <t>コウチケン</t>
    </rPh>
    <phoneticPr fontId="2"/>
  </si>
  <si>
    <t>福岡県</t>
    <rPh sb="0" eb="3">
      <t>フクオカケン</t>
    </rPh>
    <phoneticPr fontId="2"/>
  </si>
  <si>
    <t>長崎県</t>
    <rPh sb="0" eb="3">
      <t>ナガサキケン</t>
    </rPh>
    <phoneticPr fontId="2"/>
  </si>
  <si>
    <t>大分県</t>
    <rPh sb="0" eb="2">
      <t>オオイタ</t>
    </rPh>
    <rPh sb="2" eb="3">
      <t>ケン</t>
    </rPh>
    <phoneticPr fontId="2"/>
  </si>
  <si>
    <t>熊本県</t>
    <rPh sb="0" eb="3">
      <t>クマモトケン</t>
    </rPh>
    <phoneticPr fontId="2"/>
  </si>
  <si>
    <t>鹿児島県</t>
    <rPh sb="0" eb="4">
      <t>カゴシマケン</t>
    </rPh>
    <phoneticPr fontId="2"/>
  </si>
  <si>
    <t>沖縄県</t>
    <rPh sb="0" eb="3">
      <t>オキナワケン</t>
    </rPh>
    <phoneticPr fontId="2"/>
  </si>
  <si>
    <t>石川県</t>
    <rPh sb="0" eb="3">
      <t>イシカワケン</t>
    </rPh>
    <phoneticPr fontId="2"/>
  </si>
  <si>
    <t>宮城県</t>
    <rPh sb="0" eb="3">
      <t>ミヤギケン</t>
    </rPh>
    <phoneticPr fontId="2"/>
  </si>
  <si>
    <t>滋賀県</t>
    <rPh sb="0" eb="3">
      <t>シガケン</t>
    </rPh>
    <phoneticPr fontId="2"/>
  </si>
  <si>
    <t>佐賀県</t>
    <rPh sb="0" eb="3">
      <t>サガケン</t>
    </rPh>
    <phoneticPr fontId="2"/>
  </si>
  <si>
    <t>宮崎県</t>
    <rPh sb="0" eb="3">
      <t>ミヤザキケン</t>
    </rPh>
    <phoneticPr fontId="2"/>
  </si>
  <si>
    <t>許可都道府県1</t>
    <rPh sb="0" eb="2">
      <t>キョカ</t>
    </rPh>
    <rPh sb="2" eb="6">
      <t>トドウフケン</t>
    </rPh>
    <phoneticPr fontId="2"/>
  </si>
  <si>
    <t>許可都道府県2</t>
    <rPh sb="0" eb="2">
      <t>キョカ</t>
    </rPh>
    <rPh sb="2" eb="6">
      <t>トドウフケン</t>
    </rPh>
    <phoneticPr fontId="2"/>
  </si>
  <si>
    <t>第（</t>
    <rPh sb="0" eb="1">
      <t>ダイ</t>
    </rPh>
    <phoneticPr fontId="2"/>
  </si>
  <si>
    <t>有</t>
    <rPh sb="0" eb="1">
      <t>ア</t>
    </rPh>
    <phoneticPr fontId="2"/>
  </si>
  <si>
    <t>無</t>
    <rPh sb="0" eb="1">
      <t>ナ</t>
    </rPh>
    <phoneticPr fontId="2"/>
  </si>
  <si>
    <t>ア</t>
    <phoneticPr fontId="2"/>
  </si>
  <si>
    <t>イ</t>
    <phoneticPr fontId="2"/>
  </si>
  <si>
    <t>ウ</t>
    <phoneticPr fontId="2"/>
  </si>
  <si>
    <t>下水道施設</t>
  </si>
  <si>
    <t>給排水衛生</t>
  </si>
  <si>
    <t>ｼｰﾙﾄﾞ工事</t>
  </si>
  <si>
    <t>鉄骨ﾌﾟﾚﾊﾌﾞ</t>
  </si>
  <si>
    <t>ﾎﾟﾝﾌﾟ据付け</t>
  </si>
  <si>
    <t>道路舗装工事</t>
    <phoneticPr fontId="2"/>
  </si>
  <si>
    <t>土木工事</t>
  </si>
  <si>
    <t>大工工事</t>
  </si>
  <si>
    <t>左官工事</t>
  </si>
  <si>
    <t>とび･土工工事</t>
  </si>
  <si>
    <t>石工事</t>
  </si>
  <si>
    <t>屋根工事</t>
  </si>
  <si>
    <t>管工事</t>
  </si>
  <si>
    <t>鋼構造物工事</t>
  </si>
  <si>
    <t>鉄筋工事</t>
  </si>
  <si>
    <t>しゅんせつ工事</t>
  </si>
  <si>
    <t>板金工事</t>
  </si>
  <si>
    <t>ガラス工事</t>
  </si>
  <si>
    <t>塗装工事</t>
  </si>
  <si>
    <t>防水工事</t>
  </si>
  <si>
    <t>機械器具
設置工事</t>
  </si>
  <si>
    <t>熱絶縁工事</t>
  </si>
  <si>
    <t>電気通信工事</t>
  </si>
  <si>
    <t>造園工事</t>
  </si>
  <si>
    <t>さく井工事</t>
  </si>
  <si>
    <t>建具工事</t>
  </si>
  <si>
    <t>消防施設工事</t>
  </si>
  <si>
    <t>清掃施設工事</t>
  </si>
  <si>
    <t>所在地コード</t>
    <phoneticPr fontId="2"/>
  </si>
  <si>
    <t>23区</t>
    <rPh sb="2" eb="3">
      <t>ク</t>
    </rPh>
    <phoneticPr fontId="2"/>
  </si>
  <si>
    <t>多摩</t>
    <rPh sb="0" eb="2">
      <t>タマ</t>
    </rPh>
    <phoneticPr fontId="2"/>
  </si>
  <si>
    <t>都内</t>
    <rPh sb="0" eb="2">
      <t>トナイ</t>
    </rPh>
    <phoneticPr fontId="2"/>
  </si>
  <si>
    <t>都内判定</t>
    <rPh sb="0" eb="2">
      <t>トナイ</t>
    </rPh>
    <rPh sb="2" eb="4">
      <t>ハンテイ</t>
    </rPh>
    <phoneticPr fontId="2"/>
  </si>
  <si>
    <t>23区判定</t>
    <rPh sb="2" eb="3">
      <t>ク</t>
    </rPh>
    <rPh sb="3" eb="5">
      <t>ハンテイ</t>
    </rPh>
    <phoneticPr fontId="2"/>
  </si>
  <si>
    <t>多摩判定</t>
    <rPh sb="0" eb="2">
      <t>タマ</t>
    </rPh>
    <rPh sb="2" eb="4">
      <t>ハンテイ</t>
    </rPh>
    <phoneticPr fontId="2"/>
  </si>
  <si>
    <t>－</t>
    <phoneticPr fontId="2"/>
  </si>
  <si>
    <t>市町村</t>
    <rPh sb="0" eb="3">
      <t>シチョウソン</t>
    </rPh>
    <phoneticPr fontId="2"/>
  </si>
  <si>
    <t>市町村判定</t>
    <rPh sb="0" eb="3">
      <t>シチョウソン</t>
    </rPh>
    <rPh sb="3" eb="5">
      <t>ハンテイ</t>
    </rPh>
    <phoneticPr fontId="2"/>
  </si>
  <si>
    <t>判定結果</t>
    <rPh sb="0" eb="2">
      <t>ハンテイ</t>
    </rPh>
    <rPh sb="2" eb="4">
      <t>ケッカ</t>
    </rPh>
    <phoneticPr fontId="2"/>
  </si>
  <si>
    <t>コード照合</t>
    <rPh sb="3" eb="5">
      <t>ショウゴウ</t>
    </rPh>
    <phoneticPr fontId="2"/>
  </si>
  <si>
    <t>本社・支店区分</t>
    <rPh sb="0" eb="2">
      <t>ホンシャ</t>
    </rPh>
    <rPh sb="3" eb="5">
      <t>シテン</t>
    </rPh>
    <rPh sb="5" eb="7">
      <t>クブン</t>
    </rPh>
    <phoneticPr fontId="2"/>
  </si>
  <si>
    <t>役職コード</t>
    <rPh sb="0" eb="2">
      <t>ヤクショク</t>
    </rPh>
    <phoneticPr fontId="2"/>
  </si>
  <si>
    <t>その他</t>
    <rPh sb="2" eb="3">
      <t>タ</t>
    </rPh>
    <phoneticPr fontId="2"/>
  </si>
  <si>
    <t>選択</t>
    <rPh sb="0" eb="2">
      <t>センタク</t>
    </rPh>
    <phoneticPr fontId="2"/>
  </si>
  <si>
    <t>本店欄</t>
    <rPh sb="0" eb="2">
      <t>ホンテン</t>
    </rPh>
    <rPh sb="2" eb="3">
      <t>ラン</t>
    </rPh>
    <phoneticPr fontId="2"/>
  </si>
  <si>
    <t>記</t>
    <rPh sb="0" eb="1">
      <t>キ</t>
    </rPh>
    <phoneticPr fontId="2"/>
  </si>
  <si>
    <t>以　上　</t>
    <rPh sb="0" eb="1">
      <t>イ</t>
    </rPh>
    <rPh sb="2" eb="3">
      <t>ウエ</t>
    </rPh>
    <phoneticPr fontId="2"/>
  </si>
  <si>
    <t>東京都受付番号</t>
    <rPh sb="0" eb="2">
      <t>トウキョウ</t>
    </rPh>
    <rPh sb="2" eb="3">
      <t>ト</t>
    </rPh>
    <rPh sb="3" eb="5">
      <t>ウケツケ</t>
    </rPh>
    <rPh sb="5" eb="7">
      <t>バンゴウ</t>
    </rPh>
    <phoneticPr fontId="2"/>
  </si>
  <si>
    <t>許可番号1</t>
    <rPh sb="0" eb="2">
      <t>キョカ</t>
    </rPh>
    <rPh sb="2" eb="4">
      <t>バンゴウ</t>
    </rPh>
    <phoneticPr fontId="2"/>
  </si>
  <si>
    <t>許可番号2</t>
    <rPh sb="0" eb="2">
      <t>キョカ</t>
    </rPh>
    <rPh sb="2" eb="4">
      <t>バンゴウ</t>
    </rPh>
    <phoneticPr fontId="2"/>
  </si>
  <si>
    <t>西多摩郡瑞穂町</t>
    <rPh sb="0" eb="4">
      <t>ニシタマグン</t>
    </rPh>
    <phoneticPr fontId="2"/>
  </si>
  <si>
    <t>西多摩郡日の出町</t>
    <rPh sb="0" eb="4">
      <t>ニシタマグン</t>
    </rPh>
    <phoneticPr fontId="2"/>
  </si>
  <si>
    <t>西多摩郡檜原村</t>
    <rPh sb="0" eb="4">
      <t>ニシタマグン</t>
    </rPh>
    <phoneticPr fontId="2"/>
  </si>
  <si>
    <t>西多摩郡奥多摩町</t>
    <rPh sb="0" eb="4">
      <t>ニシタマグン</t>
    </rPh>
    <phoneticPr fontId="2"/>
  </si>
  <si>
    <t>第　　　回</t>
    <rPh sb="0" eb="1">
      <t>ダイ</t>
    </rPh>
    <rPh sb="4" eb="5">
      <t>カイ</t>
    </rPh>
    <phoneticPr fontId="2"/>
  </si>
  <si>
    <t>「関係する会社」の区分　→</t>
    <rPh sb="1" eb="3">
      <t>カンケイ</t>
    </rPh>
    <rPh sb="5" eb="7">
      <t>カイシャ</t>
    </rPh>
    <rPh sb="9" eb="11">
      <t>クブン</t>
    </rPh>
    <phoneticPr fontId="2"/>
  </si>
  <si>
    <t>ア．親会社と子会社の関係にある場合
ウ．役員が他の会社の役員を兼ねている場合</t>
    <phoneticPr fontId="2"/>
  </si>
  <si>
    <t>機械器具設置</t>
    <rPh sb="0" eb="2">
      <t>キカイ</t>
    </rPh>
    <rPh sb="2" eb="4">
      <t>キグ</t>
    </rPh>
    <rPh sb="4" eb="6">
      <t>セッチ</t>
    </rPh>
    <phoneticPr fontId="2"/>
  </si>
  <si>
    <t>町名　丁目　番地　地番</t>
    <rPh sb="0" eb="2">
      <t>チョウメイ</t>
    </rPh>
    <rPh sb="3" eb="5">
      <t>チョウメ</t>
    </rPh>
    <rPh sb="6" eb="8">
      <t>バンチ</t>
    </rPh>
    <rPh sb="9" eb="11">
      <t>チバン</t>
    </rPh>
    <phoneticPr fontId="2"/>
  </si>
  <si>
    <t>←　姓　名の間は、スペースを入れてください</t>
    <rPh sb="2" eb="3">
      <t>セイ</t>
    </rPh>
    <rPh sb="4" eb="5">
      <t>メイ</t>
    </rPh>
    <rPh sb="6" eb="7">
      <t>アイダ</t>
    </rPh>
    <rPh sb="14" eb="15">
      <t>イ</t>
    </rPh>
    <phoneticPr fontId="2"/>
  </si>
  <si>
    <t>本店長</t>
  </si>
  <si>
    <t>←　3桁 ― 4桁 で入力</t>
    <rPh sb="3" eb="4">
      <t>ケタ</t>
    </rPh>
    <rPh sb="8" eb="9">
      <t>ケタ</t>
    </rPh>
    <rPh sb="11" eb="13">
      <t>ニュウリョク</t>
    </rPh>
    <phoneticPr fontId="2"/>
  </si>
  <si>
    <t>(3) 本受付票は、入札案件希望申込書及び入札書又は見積書、並びに契約書を提出の場合には、必ずご持参ください。</t>
    <rPh sb="4" eb="5">
      <t>ホン</t>
    </rPh>
    <rPh sb="5" eb="7">
      <t>ウケツケ</t>
    </rPh>
    <rPh sb="7" eb="8">
      <t>ヒョウ</t>
    </rPh>
    <rPh sb="19" eb="20">
      <t>オヨ</t>
    </rPh>
    <rPh sb="21" eb="23">
      <t>ニュウサツ</t>
    </rPh>
    <rPh sb="23" eb="24">
      <t>ショ</t>
    </rPh>
    <rPh sb="24" eb="25">
      <t>マタ</t>
    </rPh>
    <rPh sb="26" eb="28">
      <t>ミツモリ</t>
    </rPh>
    <rPh sb="28" eb="29">
      <t>ショ</t>
    </rPh>
    <rPh sb="30" eb="31">
      <t>ナラ</t>
    </rPh>
    <rPh sb="33" eb="36">
      <t>ケイヤクショ</t>
    </rPh>
    <rPh sb="37" eb="39">
      <t>テイシュツ</t>
    </rPh>
    <rPh sb="40" eb="42">
      <t>バアイ</t>
    </rPh>
    <rPh sb="45" eb="46">
      <t>カナラ</t>
    </rPh>
    <rPh sb="48" eb="50">
      <t>ジサン</t>
    </rPh>
    <phoneticPr fontId="2"/>
  </si>
  <si>
    <t>〒192-0904　東京都八王子市子安町四丁目７番１号　サザンスカイタワー八王子 ７階</t>
    <rPh sb="10" eb="13">
      <t>トウキョウト</t>
    </rPh>
    <rPh sb="13" eb="17">
      <t>ハチオウジシ</t>
    </rPh>
    <rPh sb="17" eb="20">
      <t>コヤスマチ</t>
    </rPh>
    <rPh sb="20" eb="23">
      <t>ヨンチョウメ</t>
    </rPh>
    <rPh sb="24" eb="25">
      <t>バン</t>
    </rPh>
    <rPh sb="26" eb="27">
      <t>ゴウ</t>
    </rPh>
    <rPh sb="37" eb="40">
      <t>ハチオウジ</t>
    </rPh>
    <rPh sb="42" eb="43">
      <t>カイ</t>
    </rPh>
    <phoneticPr fontId="2"/>
  </si>
  <si>
    <t>東京営業所長</t>
  </si>
  <si>
    <t>取締役東京支店長</t>
  </si>
  <si>
    <t>営業本部長</t>
  </si>
  <si>
    <t>電話番号
（代表電話）</t>
    <rPh sb="6" eb="8">
      <t>ダイヒョウ</t>
    </rPh>
    <rPh sb="8" eb="10">
      <t>デンワ</t>
    </rPh>
    <phoneticPr fontId="2"/>
  </si>
  <si>
    <t>←　法人区分「株式会社」「有限会社」等を入力</t>
    <rPh sb="2" eb="4">
      <t>ホウジン</t>
    </rPh>
    <rPh sb="4" eb="6">
      <t>クブン</t>
    </rPh>
    <rPh sb="7" eb="11">
      <t>カブシキガイシャ</t>
    </rPh>
    <rPh sb="13" eb="15">
      <t>ユウゲン</t>
    </rPh>
    <rPh sb="15" eb="17">
      <t>カイシャ</t>
    </rPh>
    <rPh sb="18" eb="19">
      <t>トウ</t>
    </rPh>
    <rPh sb="20" eb="22">
      <t>ニュウリョク</t>
    </rPh>
    <phoneticPr fontId="2"/>
  </si>
  <si>
    <t>登録数ｶｳﾝﾄ</t>
    <rPh sb="0" eb="3">
      <t>トウロクスウ</t>
    </rPh>
    <phoneticPr fontId="2"/>
  </si>
  <si>
    <t>申請業種ｺｰﾄﾞ</t>
    <rPh sb="0" eb="2">
      <t>シンセイ</t>
    </rPh>
    <rPh sb="2" eb="4">
      <t>ギョウシュ</t>
    </rPh>
    <phoneticPr fontId="2"/>
  </si>
  <si>
    <t>許可番号①Check</t>
    <rPh sb="0" eb="2">
      <t>キョカ</t>
    </rPh>
    <rPh sb="2" eb="4">
      <t>バンゴウ</t>
    </rPh>
    <phoneticPr fontId="2"/>
  </si>
  <si>
    <t>許可番号②Check</t>
    <rPh sb="0" eb="2">
      <t>キョカ</t>
    </rPh>
    <rPh sb="2" eb="4">
      <t>バンゴウ</t>
    </rPh>
    <phoneticPr fontId="2"/>
  </si>
  <si>
    <t>ﾁｪｯｸﾎﾞｯｸｽ</t>
    <phoneticPr fontId="2"/>
  </si>
  <si>
    <t>数ﾁｪｯｸ</t>
    <rPh sb="0" eb="1">
      <t>スウ</t>
    </rPh>
    <phoneticPr fontId="2"/>
  </si>
  <si>
    <t>上づめ許可業種ｺｰﾄﾞ＆業種名</t>
    <rPh sb="0" eb="1">
      <t>ウエ</t>
    </rPh>
    <rPh sb="3" eb="5">
      <t>キョカ</t>
    </rPh>
    <rPh sb="5" eb="7">
      <t>ギョウシュ</t>
    </rPh>
    <rPh sb="12" eb="14">
      <t>ギョウシュ</t>
    </rPh>
    <rPh sb="14" eb="15">
      <t>メイ</t>
    </rPh>
    <phoneticPr fontId="2"/>
  </si>
  <si>
    <t>業種ｺｰﾄﾞ</t>
    <rPh sb="0" eb="2">
      <t>ギョウシュ</t>
    </rPh>
    <phoneticPr fontId="2"/>
  </si>
  <si>
    <r>
      <t>「関係する会社」</t>
    </r>
    <r>
      <rPr>
        <sz val="10.5"/>
        <rFont val="ＭＳ ゴシック"/>
        <family val="3"/>
        <charset val="128"/>
      </rPr>
      <t>で公社の競争入札参加資格の申込みをしている会社について、</t>
    </r>
    <r>
      <rPr>
        <b/>
        <sz val="10.5"/>
        <rFont val="ＭＳ ゴシック"/>
        <family val="3"/>
        <charset val="128"/>
      </rPr>
      <t>必ず</t>
    </r>
    <r>
      <rPr>
        <sz val="10.5"/>
        <rFont val="ＭＳ ゴシック"/>
        <family val="3"/>
        <charset val="128"/>
      </rPr>
      <t>記入してください。</t>
    </r>
    <phoneticPr fontId="2"/>
  </si>
  <si>
    <t>・建設業に係る監理技術者数</t>
    <rPh sb="1" eb="4">
      <t>ケンセツギョウ</t>
    </rPh>
    <rPh sb="5" eb="6">
      <t>カカ</t>
    </rPh>
    <rPh sb="7" eb="9">
      <t>カンリ</t>
    </rPh>
    <rPh sb="9" eb="11">
      <t>ギジュツ</t>
    </rPh>
    <rPh sb="11" eb="12">
      <t>シャ</t>
    </rPh>
    <rPh sb="12" eb="13">
      <t>スウ</t>
    </rPh>
    <phoneticPr fontId="2"/>
  </si>
  <si>
    <t>入札参加申請業種、許可･登録業種</t>
    <rPh sb="0" eb="2">
      <t>ニュウサツ</t>
    </rPh>
    <rPh sb="2" eb="4">
      <t>サンカ</t>
    </rPh>
    <rPh sb="4" eb="6">
      <t>シンセイ</t>
    </rPh>
    <rPh sb="6" eb="8">
      <t>ギョウシュ</t>
    </rPh>
    <rPh sb="9" eb="11">
      <t>キョカ</t>
    </rPh>
    <rPh sb="12" eb="14">
      <t>トウロク</t>
    </rPh>
    <rPh sb="14" eb="16">
      <t>ギョウシュ</t>
    </rPh>
    <phoneticPr fontId="2"/>
  </si>
  <si>
    <t>東京都八王子市子安町四丁目７番１号
サザンスカイタワー八王子　７階</t>
    <rPh sb="0" eb="3">
      <t>トウキョウト</t>
    </rPh>
    <rPh sb="7" eb="10">
      <t>コヤスマチ</t>
    </rPh>
    <rPh sb="10" eb="13">
      <t>ヨンチョウメ</t>
    </rPh>
    <rPh sb="14" eb="15">
      <t>バン</t>
    </rPh>
    <rPh sb="16" eb="17">
      <t>ゴウ</t>
    </rPh>
    <rPh sb="27" eb="30">
      <t>ハチオウジ</t>
    </rPh>
    <rPh sb="32" eb="33">
      <t>カイ</t>
    </rPh>
    <phoneticPr fontId="2"/>
  </si>
  <si>
    <t>代理人</t>
    <rPh sb="0" eb="3">
      <t>ダイリニン</t>
    </rPh>
    <phoneticPr fontId="2"/>
  </si>
  <si>
    <t>メールアドレス</t>
    <phoneticPr fontId="2"/>
  </si>
  <si>
    <t>←　特になければ記入不要</t>
    <rPh sb="2" eb="3">
      <t>トク</t>
    </rPh>
    <rPh sb="8" eb="10">
      <t>キニュウ</t>
    </rPh>
    <rPh sb="10" eb="12">
      <t>フヨウ</t>
    </rPh>
    <phoneticPr fontId="2"/>
  </si>
  <si>
    <t>↓　町名地番は、略さず入力して下さい
　　(マンション名の記入は、任意)</t>
    <rPh sb="2" eb="4">
      <t>チョウメイ</t>
    </rPh>
    <rPh sb="4" eb="6">
      <t>チバン</t>
    </rPh>
    <rPh sb="8" eb="9">
      <t>リャク</t>
    </rPh>
    <rPh sb="11" eb="13">
      <t>ニュウリョク</t>
    </rPh>
    <rPh sb="15" eb="16">
      <t>クダ</t>
    </rPh>
    <rPh sb="27" eb="28">
      <t>メイ</t>
    </rPh>
    <rPh sb="29" eb="31">
      <t>キニュウ</t>
    </rPh>
    <rPh sb="33" eb="35">
      <t>ニンイ</t>
    </rPh>
    <phoneticPr fontId="2"/>
  </si>
  <si>
    <t>ＩＳＯ１４００１</t>
    <phoneticPr fontId="2"/>
  </si>
  <si>
    <t>エコアクション２１</t>
    <phoneticPr fontId="2"/>
  </si>
  <si>
    <t>エコステージ</t>
    <phoneticPr fontId="2"/>
  </si>
  <si>
    <r>
      <t>←　</t>
    </r>
    <r>
      <rPr>
        <b/>
        <sz val="11"/>
        <color indexed="10"/>
        <rFont val="ＭＳ ゴシック"/>
        <family val="3"/>
        <charset val="128"/>
      </rPr>
      <t>代理人を置かない場合は記入不要</t>
    </r>
    <rPh sb="2" eb="5">
      <t>ダイリニン</t>
    </rPh>
    <rPh sb="6" eb="7">
      <t>オ</t>
    </rPh>
    <rPh sb="10" eb="12">
      <t>バアイ</t>
    </rPh>
    <rPh sb="13" eb="15">
      <t>キニュウ</t>
    </rPh>
    <rPh sb="15" eb="17">
      <t>フヨウ</t>
    </rPh>
    <phoneticPr fontId="2"/>
  </si>
  <si>
    <t>←　必ず入力してください</t>
    <rPh sb="2" eb="3">
      <t>カナラ</t>
    </rPh>
    <rPh sb="4" eb="6">
      <t>ニュウリョク</t>
    </rPh>
    <phoneticPr fontId="2"/>
  </si>
  <si>
    <t>書類作成日現在における人数を入力してください</t>
    <rPh sb="0" eb="2">
      <t>ショルイ</t>
    </rPh>
    <rPh sb="2" eb="5">
      <t>サクセイビ</t>
    </rPh>
    <rPh sb="5" eb="7">
      <t>ゲンザイ</t>
    </rPh>
    <rPh sb="11" eb="13">
      <t>ニンズウ</t>
    </rPh>
    <rPh sb="14" eb="16">
      <t>ニュウリョク</t>
    </rPh>
    <phoneticPr fontId="2"/>
  </si>
  <si>
    <t>株式会社</t>
    <rPh sb="0" eb="4">
      <t>カブシキガイシャ</t>
    </rPh>
    <phoneticPr fontId="2"/>
  </si>
  <si>
    <t>有限会社</t>
    <rPh sb="0" eb="4">
      <t>ユウゲンガイシャ</t>
    </rPh>
    <phoneticPr fontId="2"/>
  </si>
  <si>
    <t>合資会社</t>
    <rPh sb="0" eb="2">
      <t>ゴウシ</t>
    </rPh>
    <rPh sb="2" eb="4">
      <t>ガイシャ</t>
    </rPh>
    <phoneticPr fontId="2"/>
  </si>
  <si>
    <t>合名会社</t>
    <rPh sb="0" eb="2">
      <t>ゴウメイ</t>
    </rPh>
    <rPh sb="2" eb="4">
      <t>カイシャ</t>
    </rPh>
    <phoneticPr fontId="2"/>
  </si>
  <si>
    <t>協同組合</t>
    <rPh sb="0" eb="2">
      <t>キョウドウ</t>
    </rPh>
    <rPh sb="2" eb="4">
      <t>クミアイ</t>
    </rPh>
    <phoneticPr fontId="2"/>
  </si>
  <si>
    <t>個人</t>
    <rPh sb="0" eb="2">
      <t>コジン</t>
    </rPh>
    <phoneticPr fontId="2"/>
  </si>
  <si>
    <t>社会福祉法人</t>
    <rPh sb="0" eb="2">
      <t>シャカイ</t>
    </rPh>
    <rPh sb="2" eb="4">
      <t>フクシ</t>
    </rPh>
    <rPh sb="4" eb="6">
      <t>ホウジン</t>
    </rPh>
    <phoneticPr fontId="2"/>
  </si>
  <si>
    <t>知的障碍者通所訓練施設</t>
    <rPh sb="0" eb="2">
      <t>チテキ</t>
    </rPh>
    <rPh sb="2" eb="5">
      <t>ショウガイシャ</t>
    </rPh>
    <rPh sb="5" eb="7">
      <t>ツウショ</t>
    </rPh>
    <rPh sb="7" eb="9">
      <t>クンレン</t>
    </rPh>
    <rPh sb="9" eb="11">
      <t>シセツ</t>
    </rPh>
    <phoneticPr fontId="2"/>
  </si>
  <si>
    <t>監査法人</t>
    <rPh sb="0" eb="2">
      <t>カンサ</t>
    </rPh>
    <rPh sb="2" eb="4">
      <t>ホウジン</t>
    </rPh>
    <phoneticPr fontId="2"/>
  </si>
  <si>
    <t>企業組合</t>
    <rPh sb="0" eb="2">
      <t>キギョウ</t>
    </rPh>
    <rPh sb="2" eb="4">
      <t>クミアイ</t>
    </rPh>
    <phoneticPr fontId="2"/>
  </si>
  <si>
    <t>特定非営利活動法人</t>
    <rPh sb="0" eb="2">
      <t>トクテイ</t>
    </rPh>
    <rPh sb="2" eb="5">
      <t>ヒエイリ</t>
    </rPh>
    <rPh sb="5" eb="7">
      <t>カツドウ</t>
    </rPh>
    <rPh sb="7" eb="9">
      <t>ホウジン</t>
    </rPh>
    <phoneticPr fontId="2"/>
  </si>
  <si>
    <t>公益社団法人</t>
    <rPh sb="0" eb="2">
      <t>コウエキ</t>
    </rPh>
    <rPh sb="2" eb="4">
      <t>シャダン</t>
    </rPh>
    <rPh sb="4" eb="6">
      <t>ホウジン</t>
    </rPh>
    <phoneticPr fontId="2"/>
  </si>
  <si>
    <t>一般社団法人</t>
    <rPh sb="0" eb="2">
      <t>イッパン</t>
    </rPh>
    <rPh sb="2" eb="4">
      <t>シャダン</t>
    </rPh>
    <rPh sb="4" eb="6">
      <t>ホウジン</t>
    </rPh>
    <phoneticPr fontId="2"/>
  </si>
  <si>
    <t>公益財団法人</t>
    <rPh sb="0" eb="2">
      <t>コウエキ</t>
    </rPh>
    <rPh sb="2" eb="4">
      <t>ザイダン</t>
    </rPh>
    <rPh sb="4" eb="6">
      <t>ホウジン</t>
    </rPh>
    <phoneticPr fontId="2"/>
  </si>
  <si>
    <t>一般財団法人</t>
    <rPh sb="0" eb="2">
      <t>イッパン</t>
    </rPh>
    <rPh sb="2" eb="4">
      <t>ザイダン</t>
    </rPh>
    <rPh sb="4" eb="6">
      <t>ホウジン</t>
    </rPh>
    <phoneticPr fontId="2"/>
  </si>
  <si>
    <r>
      <t>代理人(支店、営業所等)</t>
    </r>
    <r>
      <rPr>
        <b/>
        <sz val="12"/>
        <rFont val="ＭＳ Ｐゴシック"/>
        <family val="3"/>
        <charset val="128"/>
      </rPr>
      <t>　</t>
    </r>
    <r>
      <rPr>
        <sz val="12"/>
        <rFont val="ＭＳ Ｐゴシック"/>
        <family val="3"/>
        <charset val="128"/>
      </rPr>
      <t>　</t>
    </r>
    <r>
      <rPr>
        <sz val="10"/>
        <rFont val="ＭＳ Ｐゴシック"/>
        <family val="3"/>
        <charset val="128"/>
      </rPr>
      <t>※契約先が営業所、支店等の場合は入力してください</t>
    </r>
    <rPh sb="0" eb="3">
      <t>ダイリニン</t>
    </rPh>
    <rPh sb="4" eb="6">
      <t>シテン</t>
    </rPh>
    <rPh sb="10" eb="11">
      <t>ナド</t>
    </rPh>
    <rPh sb="15" eb="17">
      <t>ケイヤク</t>
    </rPh>
    <rPh sb="17" eb="18">
      <t>サキ</t>
    </rPh>
    <rPh sb="19" eb="22">
      <t>エイギョウショ</t>
    </rPh>
    <rPh sb="23" eb="25">
      <t>シテン</t>
    </rPh>
    <rPh sb="25" eb="26">
      <t>トウ</t>
    </rPh>
    <rPh sb="27" eb="29">
      <t>バアイ</t>
    </rPh>
    <rPh sb="30" eb="32">
      <t>ニュウリョク</t>
    </rPh>
    <phoneticPr fontId="2"/>
  </si>
  <si>
    <t>↑「その他」を選んだ場合のみ入力</t>
    <rPh sb="4" eb="5">
      <t>タ</t>
    </rPh>
    <rPh sb="7" eb="8">
      <t>エラ</t>
    </rPh>
    <rPh sb="10" eb="12">
      <t>バアイ</t>
    </rPh>
    <rPh sb="14" eb="16">
      <t>ニュウリョク</t>
    </rPh>
    <phoneticPr fontId="2"/>
  </si>
  <si>
    <r>
      <t>契約する本店又は支店、営業所等</t>
    </r>
    <r>
      <rPr>
        <sz val="8"/>
        <rFont val="ＭＳ ゴシック"/>
        <family val="3"/>
        <charset val="128"/>
      </rPr>
      <t>（代表者が直接契約する場合は本店、代理人が契約する場合は代理人の所属する支店又は営業所等）</t>
    </r>
    <rPh sb="4" eb="6">
      <t>ホンテン</t>
    </rPh>
    <rPh sb="6" eb="7">
      <t>マタ</t>
    </rPh>
    <rPh sb="8" eb="10">
      <t>シテン</t>
    </rPh>
    <rPh sb="14" eb="15">
      <t>ナド</t>
    </rPh>
    <rPh sb="51" eb="53">
      <t>シテン</t>
    </rPh>
    <rPh sb="53" eb="54">
      <t>マタ</t>
    </rPh>
    <rPh sb="58" eb="59">
      <t>ナド</t>
    </rPh>
    <phoneticPr fontId="2"/>
  </si>
  <si>
    <r>
      <t>本社(本店)の所在地</t>
    </r>
    <r>
      <rPr>
        <sz val="12"/>
        <rFont val="ＭＳ ゴシック"/>
        <family val="3"/>
        <charset val="128"/>
      </rPr>
      <t/>
    </r>
    <rPh sb="0" eb="2">
      <t>ホンシャ</t>
    </rPh>
    <phoneticPr fontId="2"/>
  </si>
  <si>
    <t>計装装置</t>
    <rPh sb="0" eb="2">
      <t>ケイソウ</t>
    </rPh>
    <rPh sb="2" eb="4">
      <t>ソウチ</t>
    </rPh>
    <phoneticPr fontId="2"/>
  </si>
  <si>
    <t>代表取締役</t>
    <rPh sb="0" eb="2">
      <t>ダイヒョウ</t>
    </rPh>
    <rPh sb="2" eb="5">
      <t>トリシマリヤク</t>
    </rPh>
    <phoneticPr fontId="2"/>
  </si>
  <si>
    <t>代表取締役社長</t>
    <rPh sb="0" eb="2">
      <t>ダイヒョウ</t>
    </rPh>
    <rPh sb="2" eb="5">
      <t>トリシマリヤク</t>
    </rPh>
    <rPh sb="5" eb="7">
      <t>シャチョウ</t>
    </rPh>
    <phoneticPr fontId="2"/>
  </si>
  <si>
    <t>取締役社長</t>
    <rPh sb="0" eb="3">
      <t>トリシマリヤク</t>
    </rPh>
    <rPh sb="3" eb="5">
      <t>シャチョウ</t>
    </rPh>
    <phoneticPr fontId="2"/>
  </si>
  <si>
    <t>代表理事</t>
    <rPh sb="0" eb="2">
      <t>ダイヒョウ</t>
    </rPh>
    <rPh sb="2" eb="4">
      <t>リジ</t>
    </rPh>
    <phoneticPr fontId="2"/>
  </si>
  <si>
    <t>理事長</t>
    <rPh sb="0" eb="3">
      <t>リジチョウ</t>
    </rPh>
    <phoneticPr fontId="2"/>
  </si>
  <si>
    <t>取締役</t>
    <rPh sb="0" eb="3">
      <t>トリシマリヤク</t>
    </rPh>
    <phoneticPr fontId="2"/>
  </si>
  <si>
    <t>代表</t>
    <rPh sb="0" eb="2">
      <t>ダイヒョウ</t>
    </rPh>
    <phoneticPr fontId="2"/>
  </si>
  <si>
    <t>その他</t>
    <rPh sb="2" eb="3">
      <t>タ</t>
    </rPh>
    <phoneticPr fontId="5"/>
  </si>
  <si>
    <t>部長</t>
  </si>
  <si>
    <t>1=代理人在り</t>
    <rPh sb="2" eb="5">
      <t>ダイリニン</t>
    </rPh>
    <rPh sb="5" eb="6">
      <t>ア</t>
    </rPh>
    <phoneticPr fontId="2"/>
  </si>
  <si>
    <t>潜かん</t>
  </si>
  <si>
    <t>軌道</t>
  </si>
  <si>
    <t>地下鉄工事</t>
  </si>
  <si>
    <t>鉄骨架構</t>
  </si>
  <si>
    <t>鋼けた</t>
  </si>
  <si>
    <t>ＰＣけた</t>
  </si>
  <si>
    <t>焼却設備</t>
  </si>
  <si>
    <t>ボイラー</t>
  </si>
  <si>
    <t>電車線架線</t>
  </si>
  <si>
    <t>鉄道信号装置</t>
  </si>
  <si>
    <t>計装装置</t>
  </si>
  <si>
    <t>ガス貯留設備工事</t>
  </si>
  <si>
    <t>水道管更生工事</t>
  </si>
  <si>
    <t>サッシュ</t>
  </si>
  <si>
    <t>シャッター</t>
  </si>
  <si>
    <t>起重機</t>
  </si>
  <si>
    <t>冷凍・冷蔵庫工事</t>
  </si>
  <si>
    <t>グラウト</t>
  </si>
  <si>
    <t>道路標識設置</t>
  </si>
  <si>
    <t>道路標示塗装</t>
  </si>
  <si>
    <t>ガードレール</t>
  </si>
  <si>
    <t>モルタル吹付け</t>
  </si>
  <si>
    <t>舞台装置</t>
  </si>
  <si>
    <t>と場施設</t>
  </si>
  <si>
    <t>ガソリンスタンド</t>
  </si>
  <si>
    <t>ＰＣタンク</t>
  </si>
  <si>
    <t>陸上信号機</t>
  </si>
  <si>
    <t>伸縮継手</t>
  </si>
  <si>
    <t>鉄鋼加工</t>
  </si>
  <si>
    <t>パイプライニング</t>
  </si>
  <si>
    <t>脱硫・脱臭</t>
  </si>
  <si>
    <t>入札・契約に関する連絡先（固定電話）</t>
    <rPh sb="0" eb="2">
      <t>ニュウサツ</t>
    </rPh>
    <rPh sb="3" eb="5">
      <t>ケイヤク</t>
    </rPh>
    <rPh sb="6" eb="7">
      <t>カン</t>
    </rPh>
    <rPh sb="9" eb="12">
      <t>レンラクサキ</t>
    </rPh>
    <rPh sb="13" eb="15">
      <t>コテイ</t>
    </rPh>
    <rPh sb="15" eb="17">
      <t>デンワ</t>
    </rPh>
    <phoneticPr fontId="2"/>
  </si>
  <si>
    <t>本社(本店)の所在地、および代表者</t>
    <rPh sb="0" eb="2">
      <t>ホンシャ</t>
    </rPh>
    <rPh sb="14" eb="17">
      <t>ダイヒョウシャ</t>
    </rPh>
    <phoneticPr fontId="2"/>
  </si>
  <si>
    <t>本社（本店）</t>
    <rPh sb="0" eb="2">
      <t>ホンシャ</t>
    </rPh>
    <rPh sb="3" eb="5">
      <t>ホンテン</t>
    </rPh>
    <phoneticPr fontId="2"/>
  </si>
  <si>
    <t>会長</t>
    <rPh sb="0" eb="2">
      <t>カイチョウ</t>
    </rPh>
    <phoneticPr fontId="2"/>
  </si>
  <si>
    <t>支店長</t>
  </si>
  <si>
    <t>取締役支店長</t>
  </si>
  <si>
    <t>執行役員支店長</t>
  </si>
  <si>
    <t>常務取締役支店長</t>
  </si>
  <si>
    <t>常務執行役員支店長</t>
  </si>
  <si>
    <t>東京支店長</t>
  </si>
  <si>
    <t>支社長</t>
  </si>
  <si>
    <t>取締役支社長</t>
  </si>
  <si>
    <t>常務取締役支社長</t>
  </si>
  <si>
    <t>東京支社長</t>
  </si>
  <si>
    <t>所長</t>
  </si>
  <si>
    <t>取締役所長</t>
  </si>
  <si>
    <t>営業所長</t>
  </si>
  <si>
    <t>多摩営業所長</t>
  </si>
  <si>
    <t>東京事務所長</t>
  </si>
  <si>
    <t>本部長</t>
  </si>
  <si>
    <t>公社 申請業種</t>
    <rPh sb="0" eb="2">
      <t>コウシャ</t>
    </rPh>
    <phoneticPr fontId="2"/>
  </si>
  <si>
    <t>代表者役職text</t>
    <rPh sb="0" eb="3">
      <t>ダイヒョウシャ</t>
    </rPh>
    <rPh sb="3" eb="5">
      <t>ヤクショク</t>
    </rPh>
    <phoneticPr fontId="2"/>
  </si>
  <si>
    <t>支店欄</t>
    <rPh sb="0" eb="2">
      <t>シテン</t>
    </rPh>
    <rPh sb="2" eb="3">
      <t>ラン</t>
    </rPh>
    <phoneticPr fontId="2"/>
  </si>
  <si>
    <t>固定</t>
    <rPh sb="0" eb="2">
      <t>コテイ</t>
    </rPh>
    <phoneticPr fontId="2"/>
  </si>
  <si>
    <t>知事　　</t>
    <rPh sb="0" eb="2">
      <t>チジ</t>
    </rPh>
    <phoneticPr fontId="2"/>
  </si>
  <si>
    <t>第</t>
    <rPh sb="0" eb="1">
      <t>ダイ</t>
    </rPh>
    <phoneticPr fontId="2"/>
  </si>
  <si>
    <t>建</t>
    <rPh sb="0" eb="1">
      <t>ケン</t>
    </rPh>
    <phoneticPr fontId="2"/>
  </si>
  <si>
    <t>）―</t>
    <phoneticPr fontId="2"/>
  </si>
  <si>
    <t>質</t>
    <rPh sb="0" eb="1">
      <t>シツ</t>
    </rPh>
    <phoneticPr fontId="2"/>
  </si>
  <si>
    <t>一級</t>
    <rPh sb="0" eb="1">
      <t>イチ</t>
    </rPh>
    <rPh sb="1" eb="2">
      <t>キュウ</t>
    </rPh>
    <phoneticPr fontId="2"/>
  </si>
  <si>
    <t>二級</t>
    <rPh sb="0" eb="1">
      <t>２</t>
    </rPh>
    <rPh sb="1" eb="2">
      <t>キュウ</t>
    </rPh>
    <phoneticPr fontId="2"/>
  </si>
  <si>
    <t>公社入札参加資格
新規・継続区分</t>
    <rPh sb="0" eb="2">
      <t>コウシャ</t>
    </rPh>
    <rPh sb="2" eb="4">
      <t>ニュウサツ</t>
    </rPh>
    <rPh sb="4" eb="6">
      <t>サンカ</t>
    </rPh>
    <rPh sb="6" eb="8">
      <t>シカク</t>
    </rPh>
    <rPh sb="9" eb="11">
      <t>シンキ</t>
    </rPh>
    <rPh sb="12" eb="14">
      <t>ケイゾク</t>
    </rPh>
    <rPh sb="14" eb="16">
      <t>クブン</t>
    </rPh>
    <phoneticPr fontId="2"/>
  </si>
  <si>
    <t>書類作成日</t>
    <rPh sb="0" eb="2">
      <t>ショルイ</t>
    </rPh>
    <phoneticPr fontId="2"/>
  </si>
  <si>
    <t>総務部 経理課 契約検査係　行</t>
    <rPh sb="0" eb="2">
      <t>ソウム</t>
    </rPh>
    <rPh sb="2" eb="3">
      <t>ブ</t>
    </rPh>
    <rPh sb="4" eb="7">
      <t>ケイリカ</t>
    </rPh>
    <rPh sb="8" eb="10">
      <t>ケイヤク</t>
    </rPh>
    <rPh sb="10" eb="12">
      <t>ケンサ</t>
    </rPh>
    <rPh sb="12" eb="13">
      <t>カカリ</t>
    </rPh>
    <rPh sb="14" eb="15">
      <t>ユ</t>
    </rPh>
    <phoneticPr fontId="2"/>
  </si>
  <si>
    <t>〒１９２－０９０４</t>
    <phoneticPr fontId="2"/>
  </si>
  <si>
    <t>申込者(差出人)</t>
    <rPh sb="0" eb="2">
      <t>モウシコミ</t>
    </rPh>
    <rPh sb="2" eb="3">
      <t>シャ</t>
    </rPh>
    <rPh sb="4" eb="6">
      <t>サシダシ</t>
    </rPh>
    <rPh sb="6" eb="7">
      <t>ニン</t>
    </rPh>
    <phoneticPr fontId="2"/>
  </si>
  <si>
    <t>住　所</t>
    <rPh sb="0" eb="1">
      <t>ジュウ</t>
    </rPh>
    <rPh sb="2" eb="3">
      <t>ショ</t>
    </rPh>
    <phoneticPr fontId="2"/>
  </si>
  <si>
    <t>継続区分
公社入札参加資格</t>
    <rPh sb="0" eb="2">
      <t>ケイゾク</t>
    </rPh>
    <rPh sb="2" eb="4">
      <t>クブン</t>
    </rPh>
    <rPh sb="5" eb="7">
      <t>コウシャ</t>
    </rPh>
    <rPh sb="7" eb="9">
      <t>ニュウサツ</t>
    </rPh>
    <rPh sb="9" eb="11">
      <t>サンカ</t>
    </rPh>
    <rPh sb="11" eb="13">
      <t>シカク</t>
    </rPh>
    <phoneticPr fontId="2"/>
  </si>
  <si>
    <r>
      <rPr>
        <sz val="10"/>
        <rFont val="ＭＳ ゴシック"/>
        <family val="3"/>
        <charset val="128"/>
      </rPr>
      <t xml:space="preserve"> 公益財団法人</t>
    </r>
    <r>
      <rPr>
        <sz val="12"/>
        <rFont val="ＭＳ ゴシック"/>
        <family val="3"/>
        <charset val="128"/>
      </rPr>
      <t xml:space="preserve"> 東京都都市づくり公社</t>
    </r>
    <rPh sb="1" eb="3">
      <t>コウエキ</t>
    </rPh>
    <phoneticPr fontId="2"/>
  </si>
  <si>
    <t>理事長 殿</t>
    <rPh sb="4" eb="5">
      <t>トノ</t>
    </rPh>
    <phoneticPr fontId="2"/>
  </si>
  <si>
    <t>ほ装工事</t>
    <phoneticPr fontId="2"/>
  </si>
  <si>
    <t>タイル・れんが・ブロック工事</t>
    <phoneticPr fontId="2"/>
  </si>
  <si>
    <r>
      <rPr>
        <b/>
        <sz val="16"/>
        <rFont val="HG丸ｺﾞｼｯｸM-PRO"/>
        <family val="3"/>
        <charset val="128"/>
      </rPr>
      <t>公益財団法人</t>
    </r>
    <r>
      <rPr>
        <b/>
        <sz val="24"/>
        <rFont val="HG丸ｺﾞｼｯｸM-PRO"/>
        <family val="3"/>
        <charset val="128"/>
      </rPr>
      <t>東京都都市づくり公社</t>
    </r>
    <phoneticPr fontId="2"/>
  </si>
  <si>
    <t>01
道路舗装工事</t>
    <rPh sb="3" eb="5">
      <t>ドウロ</t>
    </rPh>
    <rPh sb="5" eb="7">
      <t>ホソウ</t>
    </rPh>
    <rPh sb="7" eb="9">
      <t>コウジ</t>
    </rPh>
    <phoneticPr fontId="2"/>
  </si>
  <si>
    <t>03
河川工事</t>
    <rPh sb="3" eb="5">
      <t>カセン</t>
    </rPh>
    <rPh sb="5" eb="7">
      <t>コウジ</t>
    </rPh>
    <phoneticPr fontId="2"/>
  </si>
  <si>
    <t>04
水道施設工事</t>
    <rPh sb="3" eb="5">
      <t>スイドウ</t>
    </rPh>
    <rPh sb="5" eb="7">
      <t>シセツ</t>
    </rPh>
    <rPh sb="7" eb="9">
      <t>コウジ</t>
    </rPh>
    <phoneticPr fontId="2"/>
  </si>
  <si>
    <t>05
下水道施設</t>
    <rPh sb="3" eb="6">
      <t>ゲスイドウ</t>
    </rPh>
    <rPh sb="6" eb="8">
      <t>シセツ</t>
    </rPh>
    <phoneticPr fontId="2"/>
  </si>
  <si>
    <t>06
一般土木工事</t>
    <rPh sb="3" eb="5">
      <t>イッパン</t>
    </rPh>
    <rPh sb="5" eb="7">
      <t>ドボク</t>
    </rPh>
    <rPh sb="7" eb="9">
      <t>コウジ</t>
    </rPh>
    <phoneticPr fontId="2"/>
  </si>
  <si>
    <t>07
建築工事</t>
    <rPh sb="3" eb="5">
      <t>ケンチク</t>
    </rPh>
    <rPh sb="5" eb="7">
      <t>コウジ</t>
    </rPh>
    <phoneticPr fontId="2"/>
  </si>
  <si>
    <t>08
電気工事</t>
    <rPh sb="3" eb="5">
      <t>デンキ</t>
    </rPh>
    <rPh sb="5" eb="7">
      <t>コウジ</t>
    </rPh>
    <phoneticPr fontId="2"/>
  </si>
  <si>
    <t>09
給排水衛生</t>
    <rPh sb="3" eb="6">
      <t>キュウハイスイ</t>
    </rPh>
    <rPh sb="6" eb="8">
      <t>エイセイ</t>
    </rPh>
    <phoneticPr fontId="2"/>
  </si>
  <si>
    <t>10
空調工事</t>
    <rPh sb="3" eb="5">
      <t>クウチョウ</t>
    </rPh>
    <rPh sb="5" eb="7">
      <t>コウジ</t>
    </rPh>
    <phoneticPr fontId="2"/>
  </si>
  <si>
    <t>12
土木設計</t>
    <rPh sb="3" eb="5">
      <t>ドボク</t>
    </rPh>
    <rPh sb="5" eb="7">
      <t>セッケイ</t>
    </rPh>
    <phoneticPr fontId="2"/>
  </si>
  <si>
    <t>13
設備設計</t>
    <rPh sb="3" eb="5">
      <t>セツビ</t>
    </rPh>
    <rPh sb="5" eb="7">
      <t>セッケイ</t>
    </rPh>
    <phoneticPr fontId="2"/>
  </si>
  <si>
    <t>14
測量</t>
    <rPh sb="3" eb="5">
      <t>ソクリョウ</t>
    </rPh>
    <phoneticPr fontId="2"/>
  </si>
  <si>
    <t>15
地質調査</t>
    <rPh sb="3" eb="5">
      <t>チシツ</t>
    </rPh>
    <rPh sb="5" eb="7">
      <t>チョウサ</t>
    </rPh>
    <phoneticPr fontId="2"/>
  </si>
  <si>
    <t>23
ｼｰﾙﾄﾞ工事</t>
    <rPh sb="8" eb="10">
      <t>コウジ</t>
    </rPh>
    <phoneticPr fontId="2"/>
  </si>
  <si>
    <t>24
推進工事</t>
    <rPh sb="3" eb="5">
      <t>スイシン</t>
    </rPh>
    <rPh sb="5" eb="7">
      <t>コウジ</t>
    </rPh>
    <phoneticPr fontId="2"/>
  </si>
  <si>
    <t>27
造園</t>
    <rPh sb="3" eb="5">
      <t>ゾウエン</t>
    </rPh>
    <phoneticPr fontId="2"/>
  </si>
  <si>
    <t>28
運動場施設</t>
    <rPh sb="3" eb="6">
      <t>ウンドウジョウ</t>
    </rPh>
    <rPh sb="6" eb="8">
      <t>シセツ</t>
    </rPh>
    <phoneticPr fontId="2"/>
  </si>
  <si>
    <t>30
鉄骨ﾌﾟﾚﾊﾌﾞ</t>
    <rPh sb="3" eb="5">
      <t>テッコツ</t>
    </rPh>
    <phoneticPr fontId="2"/>
  </si>
  <si>
    <t>52
計装装置</t>
    <rPh sb="3" eb="5">
      <t>ケイソウ</t>
    </rPh>
    <rPh sb="5" eb="7">
      <t>ソウチ</t>
    </rPh>
    <phoneticPr fontId="2"/>
  </si>
  <si>
    <t>63
機械器具設置</t>
    <rPh sb="3" eb="5">
      <t>キカイ</t>
    </rPh>
    <rPh sb="5" eb="7">
      <t>キグ</t>
    </rPh>
    <rPh sb="7" eb="9">
      <t>セッチ</t>
    </rPh>
    <phoneticPr fontId="2"/>
  </si>
  <si>
    <t>11
建築設計</t>
    <rPh sb="3" eb="5">
      <t>ケンチク</t>
    </rPh>
    <rPh sb="5" eb="7">
      <t>セッケイ</t>
    </rPh>
    <phoneticPr fontId="2"/>
  </si>
  <si>
    <t>印　　鑑</t>
    <rPh sb="0" eb="1">
      <t>イン</t>
    </rPh>
    <rPh sb="3" eb="4">
      <t>カガミ</t>
    </rPh>
    <phoneticPr fontId="2"/>
  </si>
  <si>
    <t>申　請　業　種</t>
    <rPh sb="0" eb="1">
      <t>サル</t>
    </rPh>
    <rPh sb="2" eb="3">
      <t>ショウ</t>
    </rPh>
    <rPh sb="4" eb="5">
      <t>ギョウ</t>
    </rPh>
    <rPh sb="6" eb="7">
      <t>タネ</t>
    </rPh>
    <phoneticPr fontId="2"/>
  </si>
  <si>
    <t>（業者コード：新規登録予定の場合、不明の場合は未記入）</t>
    <rPh sb="1" eb="3">
      <t>ギョウシャ</t>
    </rPh>
    <rPh sb="7" eb="9">
      <t>シンキ</t>
    </rPh>
    <rPh sb="9" eb="11">
      <t>トウロク</t>
    </rPh>
    <rPh sb="11" eb="13">
      <t>ヨテイ</t>
    </rPh>
    <rPh sb="14" eb="16">
      <t>バアイ</t>
    </rPh>
    <rPh sb="17" eb="19">
      <t>フメイ</t>
    </rPh>
    <rPh sb="20" eb="22">
      <t>バアイ</t>
    </rPh>
    <rPh sb="23" eb="26">
      <t>ミキニュウ</t>
    </rPh>
    <phoneticPr fontId="2"/>
  </si>
  <si>
    <t>公社登録
業者コード</t>
    <rPh sb="0" eb="2">
      <t>コウシャ</t>
    </rPh>
    <rPh sb="2" eb="4">
      <t>トウロク</t>
    </rPh>
    <rPh sb="5" eb="7">
      <t>ギョウシャ</t>
    </rPh>
    <phoneticPr fontId="2"/>
  </si>
  <si>
    <t>02
橋りょう工事</t>
    <rPh sb="3" eb="4">
      <t>キョウ</t>
    </rPh>
    <rPh sb="7" eb="9">
      <t>コウジ</t>
    </rPh>
    <phoneticPr fontId="2"/>
  </si>
  <si>
    <t>橋りょう工事</t>
    <phoneticPr fontId="2"/>
  </si>
  <si>
    <t>必ず、このシートで入力してください。</t>
    <rPh sb="0" eb="1">
      <t>カナラ</t>
    </rPh>
    <rPh sb="9" eb="11">
      <t>ニュウリョク</t>
    </rPh>
    <phoneticPr fontId="2"/>
  </si>
  <si>
    <t>建設コンサル</t>
    <rPh sb="0" eb="2">
      <t>ケンセツ</t>
    </rPh>
    <phoneticPr fontId="2"/>
  </si>
  <si>
    <t>河川･砂防･海岸</t>
    <rPh sb="0" eb="2">
      <t>カセン</t>
    </rPh>
    <rPh sb="3" eb="5">
      <t>サボウ</t>
    </rPh>
    <rPh sb="6" eb="8">
      <t>カイガン</t>
    </rPh>
    <phoneticPr fontId="2"/>
  </si>
  <si>
    <t>港湾･空港</t>
    <rPh sb="0" eb="2">
      <t>コウワン</t>
    </rPh>
    <rPh sb="3" eb="5">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</si>
  <si>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</si>
  <si>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</si>
  <si>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</si>
  <si>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上水道工業用水</t>
    <rPh sb="0" eb="3">
      <t>ジョウスイドウ</t>
    </rPh>
    <rPh sb="3" eb="5">
      <t>コウギョウ</t>
    </rPh>
    <rPh sb="5" eb="7">
      <t>ヨウスイ</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</si>
  <si>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</si>
  <si>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</si>
  <si>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</si>
  <si>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</si>
  <si>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</si>
  <si>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</si>
  <si>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都市･地方計画</t>
    <rPh sb="0" eb="2">
      <t>トシ</t>
    </rPh>
    <rPh sb="3" eb="5">
      <t>チホウ</t>
    </rPh>
    <rPh sb="5" eb="7">
      <t>ケイカク</t>
    </rPh>
    <phoneticPr fontId="2"/>
  </si>
  <si>
    <t>地質</t>
    <rPh sb="0" eb="2">
      <t>チシツ</t>
    </rPh>
    <phoneticPr fontId="2"/>
  </si>
  <si>
    <t>土質･基礎</t>
    <rPh sb="0" eb="2">
      <t>ドシツ</t>
    </rPh>
    <rPh sb="3" eb="5">
      <t>キソ</t>
    </rPh>
    <phoneticPr fontId="2"/>
  </si>
  <si>
    <t>鋼構造･コンクリ</t>
    <rPh sb="0" eb="1">
      <t>ハガネ</t>
    </rPh>
    <rPh sb="1" eb="3">
      <t>コウゾウ</t>
    </rPh>
    <phoneticPr fontId="2"/>
  </si>
  <si>
    <t>トンネル</t>
    <phoneticPr fontId="2"/>
  </si>
  <si>
    <t>施行計画･設備</t>
    <rPh sb="0" eb="2">
      <t>セコウ</t>
    </rPh>
    <rPh sb="2" eb="4">
      <t>ケイカク</t>
    </rPh>
    <rPh sb="5" eb="7">
      <t>セツビ</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</si>
  <si>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</si>
  <si>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</si>
  <si>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</si>
  <si>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建設業許可①</t>
    <rPh sb="0" eb="3">
      <t>ケンセツギョウ</t>
    </rPh>
    <rPh sb="3" eb="5">
      <t>キョカ</t>
    </rPh>
    <phoneticPr fontId="2"/>
  </si>
  <si>
    <t>建設業許可②</t>
    <rPh sb="0" eb="3">
      <t>ケンセツギョウ</t>
    </rPh>
    <rPh sb="3" eb="5">
      <t>キョカ</t>
    </rPh>
    <phoneticPr fontId="2"/>
  </si>
  <si>
    <t>業者
コード</t>
    <rPh sb="0" eb="2">
      <t>ギョウシャ</t>
    </rPh>
    <phoneticPr fontId="2"/>
  </si>
  <si>
    <t>FAX</t>
    <phoneticPr fontId="2"/>
  </si>
  <si>
    <t>契約検査係 受付時間（土・日・祝祭日・12/28～1/3を除く）</t>
    <rPh sb="0" eb="2">
      <t>ケイヤク</t>
    </rPh>
    <rPh sb="2" eb="4">
      <t>ケンサ</t>
    </rPh>
    <rPh sb="4" eb="5">
      <t>カカリ</t>
    </rPh>
    <rPh sb="6" eb="8">
      <t>ウケツケ</t>
    </rPh>
    <rPh sb="8" eb="10">
      <t>ジカン</t>
    </rPh>
    <rPh sb="11" eb="12">
      <t>ド</t>
    </rPh>
    <rPh sb="13" eb="14">
      <t>ニチ</t>
    </rPh>
    <rPh sb="15" eb="17">
      <t>シュクサイ</t>
    </rPh>
    <rPh sb="17" eb="18">
      <t>ヒ</t>
    </rPh>
    <rPh sb="29" eb="30">
      <t>ノゾ</t>
    </rPh>
    <phoneticPr fontId="2"/>
  </si>
  <si>
    <t>ただし、受付時間については通知なく変更する場合があります。</t>
    <phoneticPr fontId="2"/>
  </si>
  <si>
    <t>(1) この受付票は競争入札参加資格審査申請書の受領証であり、競争入札参加有資格者としての証明書となる ものです。
　　大切に管理してください。</t>
    <rPh sb="6" eb="8">
      <t>ウケツケ</t>
    </rPh>
    <rPh sb="8" eb="9">
      <t>ヒョウ</t>
    </rPh>
    <rPh sb="10" eb="12">
      <t>キョウソウ</t>
    </rPh>
    <rPh sb="12" eb="14">
      <t>ニュウサツ</t>
    </rPh>
    <rPh sb="14" eb="16">
      <t>サンカ</t>
    </rPh>
    <rPh sb="16" eb="18">
      <t>シカク</t>
    </rPh>
    <rPh sb="18" eb="20">
      <t>シンサ</t>
    </rPh>
    <rPh sb="20" eb="23">
      <t>シンセイショ</t>
    </rPh>
    <rPh sb="24" eb="26">
      <t>ジュリョウ</t>
    </rPh>
    <rPh sb="26" eb="27">
      <t>ショウ</t>
    </rPh>
    <rPh sb="31" eb="33">
      <t>キョウソウ</t>
    </rPh>
    <rPh sb="33" eb="35">
      <t>ニュウサツ</t>
    </rPh>
    <rPh sb="35" eb="37">
      <t>サンカ</t>
    </rPh>
    <rPh sb="37" eb="41">
      <t>ユウシカクシャ</t>
    </rPh>
    <rPh sb="45" eb="47">
      <t>ショウメイ</t>
    </rPh>
    <rPh sb="47" eb="48">
      <t>ショ</t>
    </rPh>
    <rPh sb="60" eb="62">
      <t>タイセツ</t>
    </rPh>
    <rPh sb="63" eb="65">
      <t>カンリ</t>
    </rPh>
    <phoneticPr fontId="2"/>
  </si>
  <si>
    <t>(4) 本資格審査申請の届出事項に変更が生じたときは速やかに変更手続きを行なってください。(ﾎｰﾑﾍﾟｰｼﾞ参照)</t>
    <rPh sb="4" eb="5">
      <t>ホン</t>
    </rPh>
    <rPh sb="5" eb="7">
      <t>シカク</t>
    </rPh>
    <rPh sb="7" eb="9">
      <t>シンサ</t>
    </rPh>
    <rPh sb="9" eb="11">
      <t>シンセイ</t>
    </rPh>
    <rPh sb="12" eb="14">
      <t>トドケデ</t>
    </rPh>
    <rPh sb="14" eb="16">
      <t>ジコウ</t>
    </rPh>
    <rPh sb="17" eb="19">
      <t>ヘンコウ</t>
    </rPh>
    <rPh sb="20" eb="21">
      <t>ショウ</t>
    </rPh>
    <rPh sb="26" eb="27">
      <t>スミ</t>
    </rPh>
    <rPh sb="54" eb="56">
      <t>サンショウ</t>
    </rPh>
    <phoneticPr fontId="2"/>
  </si>
  <si>
    <t>関係会社区分</t>
    <rPh sb="0" eb="2">
      <t>カンケイ</t>
    </rPh>
    <rPh sb="2" eb="4">
      <t>カイシャ</t>
    </rPh>
    <rPh sb="4" eb="6">
      <t>クブン</t>
    </rPh>
    <phoneticPr fontId="2"/>
  </si>
  <si>
    <t>道府県</t>
    <rPh sb="0" eb="3">
      <t>ドウフケン</t>
    </rPh>
    <phoneticPr fontId="2"/>
  </si>
  <si>
    <t>道府県判定</t>
    <rPh sb="0" eb="3">
      <t>ドウフケン</t>
    </rPh>
    <rPh sb="3" eb="5">
      <t>ハンテイ</t>
    </rPh>
    <phoneticPr fontId="2"/>
  </si>
  <si>
    <t>各種登録</t>
    <rPh sb="0" eb="2">
      <t>カクシュ</t>
    </rPh>
    <rPh sb="2" eb="4">
      <t>トウロク</t>
    </rPh>
    <phoneticPr fontId="2"/>
  </si>
  <si>
    <t>32
消火設備</t>
    <rPh sb="3" eb="5">
      <t>ショウカ</t>
    </rPh>
    <rPh sb="5" eb="7">
      <t>セツビ</t>
    </rPh>
    <phoneticPr fontId="2"/>
  </si>
  <si>
    <t>33
電話・通信</t>
    <rPh sb="3" eb="5">
      <t>デンワ</t>
    </rPh>
    <rPh sb="6" eb="8">
      <t>ツウシン</t>
    </rPh>
    <phoneticPr fontId="2"/>
  </si>
  <si>
    <t>66
金網さく</t>
    <rPh sb="3" eb="5">
      <t>カナアミ</t>
    </rPh>
    <phoneticPr fontId="2"/>
  </si>
  <si>
    <t>36
内装仕上</t>
    <rPh sb="3" eb="5">
      <t>ナイソウ</t>
    </rPh>
    <rPh sb="5" eb="7">
      <t>シア</t>
    </rPh>
    <phoneticPr fontId="2"/>
  </si>
  <si>
    <t>37
一般塗装</t>
    <rPh sb="3" eb="5">
      <t>イッパン</t>
    </rPh>
    <rPh sb="5" eb="7">
      <t>トソウ</t>
    </rPh>
    <phoneticPr fontId="2"/>
  </si>
  <si>
    <t>39
防水</t>
    <rPh sb="3" eb="5">
      <t>ボウスイ</t>
    </rPh>
    <phoneticPr fontId="2"/>
  </si>
  <si>
    <t>43
水門門扉</t>
    <rPh sb="3" eb="5">
      <t>スイモン</t>
    </rPh>
    <rPh sb="5" eb="7">
      <t>モンピ</t>
    </rPh>
    <phoneticPr fontId="2"/>
  </si>
  <si>
    <t>64
屋根</t>
    <rPh sb="3" eb="5">
      <t>ヤネ</t>
    </rPh>
    <phoneticPr fontId="2"/>
  </si>
  <si>
    <t>69
シャッター</t>
    <phoneticPr fontId="2"/>
  </si>
  <si>
    <t>74
道路標識設置</t>
    <rPh sb="3" eb="5">
      <t>ドウロ</t>
    </rPh>
    <rPh sb="5" eb="7">
      <t>ヒョウシキ</t>
    </rPh>
    <rPh sb="7" eb="9">
      <t>セッチ</t>
    </rPh>
    <phoneticPr fontId="2"/>
  </si>
  <si>
    <t>75
道路標示塗装</t>
    <rPh sb="3" eb="5">
      <t>ドウロ</t>
    </rPh>
    <rPh sb="5" eb="7">
      <t>ヒョウジ</t>
    </rPh>
    <rPh sb="7" eb="9">
      <t>トソウ</t>
    </rPh>
    <phoneticPr fontId="2"/>
  </si>
  <si>
    <t>78
植生</t>
    <rPh sb="3" eb="5">
      <t>ショクセイ</t>
    </rPh>
    <phoneticPr fontId="2"/>
  </si>
  <si>
    <t>44
ﾎﾟﾝﾌﾟ据付け</t>
    <rPh sb="8" eb="9">
      <t>ス</t>
    </rPh>
    <rPh sb="9" eb="10">
      <t>ツ</t>
    </rPh>
    <phoneticPr fontId="2"/>
  </si>
  <si>
    <t>消火設備</t>
    <rPh sb="0" eb="2">
      <t>ショウカ</t>
    </rPh>
    <rPh sb="2" eb="4">
      <t>セツビ</t>
    </rPh>
    <phoneticPr fontId="2"/>
  </si>
  <si>
    <t>電話・通信</t>
    <rPh sb="0" eb="2">
      <t>デンワ</t>
    </rPh>
    <rPh sb="3" eb="5">
      <t>ツウシン</t>
    </rPh>
    <phoneticPr fontId="2"/>
  </si>
  <si>
    <t>内装仕上</t>
    <rPh sb="0" eb="2">
      <t>ナイソウ</t>
    </rPh>
    <rPh sb="2" eb="4">
      <t>シア</t>
    </rPh>
    <phoneticPr fontId="2"/>
  </si>
  <si>
    <t>一般塗装</t>
    <rPh sb="0" eb="2">
      <t>イッパン</t>
    </rPh>
    <rPh sb="2" eb="4">
      <t>トソウ</t>
    </rPh>
    <phoneticPr fontId="2"/>
  </si>
  <si>
    <t>防水</t>
    <rPh sb="0" eb="2">
      <t>ボウスイ</t>
    </rPh>
    <phoneticPr fontId="2"/>
  </si>
  <si>
    <t>水門門扉</t>
    <rPh sb="0" eb="2">
      <t>スイモン</t>
    </rPh>
    <rPh sb="2" eb="4">
      <t>モンピ</t>
    </rPh>
    <phoneticPr fontId="2"/>
  </si>
  <si>
    <t>屋根</t>
    <rPh sb="0" eb="2">
      <t>ヤネ</t>
    </rPh>
    <phoneticPr fontId="2"/>
  </si>
  <si>
    <t>金網さく</t>
    <rPh sb="0" eb="2">
      <t>カナアミ</t>
    </rPh>
    <phoneticPr fontId="2"/>
  </si>
  <si>
    <t>道路標識設置</t>
    <rPh sb="0" eb="2">
      <t>ドウロ</t>
    </rPh>
    <rPh sb="2" eb="4">
      <t>ヒョウシキ</t>
    </rPh>
    <rPh sb="4" eb="6">
      <t>セッチ</t>
    </rPh>
    <phoneticPr fontId="2"/>
  </si>
  <si>
    <t>道路標示塗装</t>
    <rPh sb="0" eb="2">
      <t>ドウロ</t>
    </rPh>
    <rPh sb="2" eb="4">
      <t>ヒョウジ</t>
    </rPh>
    <rPh sb="4" eb="6">
      <t>トソウ</t>
    </rPh>
    <phoneticPr fontId="2"/>
  </si>
  <si>
    <t>植生</t>
    <rPh sb="0" eb="2">
      <t>ショクセイ</t>
    </rPh>
    <phoneticPr fontId="2"/>
  </si>
  <si>
    <t>シャッター</t>
    <phoneticPr fontId="2"/>
  </si>
  <si>
    <t>契約先（営業先）</t>
    <phoneticPr fontId="2"/>
  </si>
  <si>
    <t>建設コンサル登録</t>
    <rPh sb="0" eb="2">
      <t>ケンセツ</t>
    </rPh>
    <rPh sb="6" eb="8">
      <t>トウロク</t>
    </rPh>
    <phoneticPr fontId="2"/>
  </si>
  <si>
    <t>主に従事する技術者人数</t>
    <rPh sb="0" eb="1">
      <t>オモ</t>
    </rPh>
    <rPh sb="2" eb="4">
      <t>ジュウジ</t>
    </rPh>
    <rPh sb="6" eb="8">
      <t>ギジュツ</t>
    </rPh>
    <rPh sb="8" eb="9">
      <t>シャ</t>
    </rPh>
    <rPh sb="9" eb="11">
      <t>ニンズウ</t>
    </rPh>
    <phoneticPr fontId="2"/>
  </si>
  <si>
    <t>業種別技術者延べ人数</t>
    <rPh sb="0" eb="2">
      <t>ギョウシュ</t>
    </rPh>
    <rPh sb="2" eb="3">
      <t>ベツ</t>
    </rPh>
    <rPh sb="3" eb="5">
      <t>ギジュツ</t>
    </rPh>
    <rPh sb="5" eb="6">
      <t>シャ</t>
    </rPh>
    <rPh sb="6" eb="7">
      <t>ノ</t>
    </rPh>
    <rPh sb="8" eb="10">
      <t>ニンズウ</t>
    </rPh>
    <phoneticPr fontId="2"/>
  </si>
  <si>
    <t>委託業務</t>
    <rPh sb="0" eb="2">
      <t>イタク</t>
    </rPh>
    <rPh sb="2" eb="4">
      <t>ギョウム</t>
    </rPh>
    <phoneticPr fontId="2"/>
  </si>
  <si>
    <t>・委託業務に係る職員数</t>
    <rPh sb="1" eb="3">
      <t>イタク</t>
    </rPh>
    <rPh sb="3" eb="5">
      <t>ギョウム</t>
    </rPh>
    <rPh sb="6" eb="7">
      <t>カカ</t>
    </rPh>
    <rPh sb="8" eb="11">
      <t>ショクインスウ</t>
    </rPh>
    <phoneticPr fontId="2"/>
  </si>
  <si>
    <t>舗装</t>
    <rPh sb="0" eb="2">
      <t>ホソウ</t>
    </rPh>
    <phoneticPr fontId="2"/>
  </si>
  <si>
    <t>土木</t>
    <rPh sb="0" eb="2">
      <t>ドボク</t>
    </rPh>
    <phoneticPr fontId="2"/>
  </si>
  <si>
    <t>建築</t>
    <rPh sb="0" eb="2">
      <t>ケンチク</t>
    </rPh>
    <phoneticPr fontId="2"/>
  </si>
  <si>
    <t>電気</t>
    <rPh sb="0" eb="2">
      <t>デンキ</t>
    </rPh>
    <phoneticPr fontId="2"/>
  </si>
  <si>
    <t>管</t>
    <rPh sb="0" eb="1">
      <t>カン</t>
    </rPh>
    <phoneticPr fontId="2"/>
  </si>
  <si>
    <t>鋼構造物</t>
    <rPh sb="0" eb="1">
      <t>コウ</t>
    </rPh>
    <rPh sb="1" eb="4">
      <t>コウゾウブツ</t>
    </rPh>
    <phoneticPr fontId="2"/>
  </si>
  <si>
    <t>職員情報</t>
    <rPh sb="0" eb="2">
      <t>ショクイン</t>
    </rPh>
    <rPh sb="2" eb="4">
      <t>ジョウホウ</t>
    </rPh>
    <phoneticPr fontId="2"/>
  </si>
  <si>
    <t>代表者</t>
    <rPh sb="0" eb="2">
      <t>ダイヒョウ</t>
    </rPh>
    <rPh sb="2" eb="3">
      <t>シャ</t>
    </rPh>
    <phoneticPr fontId="2"/>
  </si>
  <si>
    <t>役職名</t>
    <phoneticPr fontId="2"/>
  </si>
  <si>
    <t>フリガナ</t>
    <phoneticPr fontId="2"/>
  </si>
  <si>
    <t>業種別技術者延べ人数</t>
    <rPh sb="0" eb="2">
      <t>ギョウシュ</t>
    </rPh>
    <rPh sb="2" eb="3">
      <t>ベツ</t>
    </rPh>
    <rPh sb="3" eb="6">
      <t>ギジュツシャ</t>
    </rPh>
    <rPh sb="6" eb="7">
      <t>ノ</t>
    </rPh>
    <rPh sb="8" eb="10">
      <t>ニンズウ</t>
    </rPh>
    <phoneticPr fontId="2"/>
  </si>
  <si>
    <t>総職員数</t>
    <rPh sb="0" eb="1">
      <t>ソウ</t>
    </rPh>
    <rPh sb="1" eb="4">
      <t>ショクインスウ</t>
    </rPh>
    <phoneticPr fontId="2"/>
  </si>
  <si>
    <t>申請業種</t>
    <phoneticPr fontId="2"/>
  </si>
  <si>
    <t>商号
または
名称</t>
    <rPh sb="0" eb="2">
      <t>ショウゴウ</t>
    </rPh>
    <rPh sb="7" eb="9">
      <t>メイショウ</t>
    </rPh>
    <phoneticPr fontId="2"/>
  </si>
  <si>
    <t>役職
ならびに
氏名</t>
    <rPh sb="0" eb="2">
      <t>ヤクショク</t>
    </rPh>
    <rPh sb="8" eb="10">
      <t>シメイ</t>
    </rPh>
    <phoneticPr fontId="2"/>
  </si>
  <si>
    <t>公社と契約をする者（上記）の所在地</t>
    <rPh sb="0" eb="2">
      <t>コウシャ</t>
    </rPh>
    <rPh sb="3" eb="5">
      <t>ケイヤク</t>
    </rPh>
    <rPh sb="8" eb="9">
      <t>モノ</t>
    </rPh>
    <rPh sb="10" eb="12">
      <t>ジョウキ</t>
    </rPh>
    <rPh sb="14" eb="17">
      <t>ショザイチ</t>
    </rPh>
    <phoneticPr fontId="2"/>
  </si>
  <si>
    <t>契約に関する連絡先</t>
    <rPh sb="0" eb="2">
      <t>ケイヤク</t>
    </rPh>
    <rPh sb="3" eb="4">
      <t>カン</t>
    </rPh>
    <rPh sb="6" eb="9">
      <t>レンラクサキ</t>
    </rPh>
    <phoneticPr fontId="2"/>
  </si>
  <si>
    <t>発　行　印</t>
    <rPh sb="0" eb="1">
      <t>パツ</t>
    </rPh>
    <rPh sb="2" eb="3">
      <t>ギョウ</t>
    </rPh>
    <rPh sb="4" eb="5">
      <t>イン</t>
    </rPh>
    <phoneticPr fontId="2"/>
  </si>
  <si>
    <t>契約者</t>
    <rPh sb="0" eb="3">
      <t>ケイヤクシャ</t>
    </rPh>
    <phoneticPr fontId="2"/>
  </si>
  <si>
    <t>登記上所在地</t>
    <rPh sb="0" eb="3">
      <t>トウキジョウ</t>
    </rPh>
    <rPh sb="3" eb="6">
      <t>ショザイチ</t>
    </rPh>
    <phoneticPr fontId="2"/>
  </si>
  <si>
    <t>入札参加申請業種</t>
    <rPh sb="0" eb="2">
      <t>ニュウサツ</t>
    </rPh>
    <rPh sb="2" eb="4">
      <t>サンカ</t>
    </rPh>
    <rPh sb="4" eb="6">
      <t>シンセイ</t>
    </rPh>
    <rPh sb="6" eb="8">
      <t>ギョウシュ</t>
    </rPh>
    <phoneticPr fontId="2"/>
  </si>
  <si>
    <r>
      <t>・関係する会社</t>
    </r>
    <r>
      <rPr>
        <sz val="10.5"/>
        <rFont val="ＭＳ ゴシック"/>
        <family val="3"/>
        <charset val="128"/>
      </rPr>
      <t xml:space="preserve">  公社の競争入札参加資格(工事)の申込みをしている会社について、必ず記入してください。</t>
    </r>
    <rPh sb="21" eb="23">
      <t>コウジ</t>
    </rPh>
    <phoneticPr fontId="2"/>
  </si>
  <si>
    <t>受　付　印</t>
    <rPh sb="0" eb="1">
      <t>ウケ</t>
    </rPh>
    <rPh sb="2" eb="3">
      <t>ヅケ</t>
    </rPh>
    <rPh sb="4" eb="5">
      <t>イン</t>
    </rPh>
    <phoneticPr fontId="2"/>
  </si>
  <si>
    <t>　公益財団法人　東京都都市づくり公社
　　　　　　　　　　　　　　　　　　　　理事長　　殿　</t>
    <rPh sb="1" eb="7">
      <t>ザイ</t>
    </rPh>
    <rPh sb="8" eb="11">
      <t>トウキョウト</t>
    </rPh>
    <rPh sb="11" eb="16">
      <t>シントシケンセツ</t>
    </rPh>
    <rPh sb="16" eb="18">
      <t>コウシャ</t>
    </rPh>
    <rPh sb="39" eb="42">
      <t>リジチョウ</t>
    </rPh>
    <rPh sb="44" eb="45">
      <t>ドノ</t>
    </rPh>
    <phoneticPr fontId="2"/>
  </si>
  <si>
    <t>業者コード （5桁）</t>
    <rPh sb="0" eb="2">
      <t>ギョウシャ</t>
    </rPh>
    <rPh sb="8" eb="9">
      <t>ケタ</t>
    </rPh>
    <phoneticPr fontId="2"/>
  </si>
  <si>
    <t>東京都　受付番号</t>
    <rPh sb="0" eb="3">
      <t>トウキョウト</t>
    </rPh>
    <rPh sb="4" eb="6">
      <t>ウケツケ</t>
    </rPh>
    <rPh sb="6" eb="8">
      <t>バンゴウ</t>
    </rPh>
    <phoneticPr fontId="2"/>
  </si>
  <si>
    <t>フリガナ</t>
    <phoneticPr fontId="2"/>
  </si>
  <si>
    <t>競争入札参加資格　（該当に○）</t>
    <rPh sb="0" eb="2">
      <t>キョウソウ</t>
    </rPh>
    <rPh sb="2" eb="4">
      <t>ニュウサツ</t>
    </rPh>
    <rPh sb="4" eb="6">
      <t>サンカ</t>
    </rPh>
    <rPh sb="6" eb="8">
      <t>シカク</t>
    </rPh>
    <rPh sb="10" eb="12">
      <t>ガイトウ</t>
    </rPh>
    <phoneticPr fontId="2"/>
  </si>
  <si>
    <t>商号又は名称</t>
    <rPh sb="0" eb="2">
      <t>ショウゴウ</t>
    </rPh>
    <rPh sb="2" eb="3">
      <t>マタ</t>
    </rPh>
    <rPh sb="4" eb="6">
      <t>メイショウ</t>
    </rPh>
    <phoneticPr fontId="2"/>
  </si>
  <si>
    <t>工　事</t>
    <rPh sb="0" eb="1">
      <t>コウ</t>
    </rPh>
    <rPh sb="2" eb="3">
      <t>コト</t>
    </rPh>
    <phoneticPr fontId="2"/>
  </si>
  <si>
    <t>物品
買い入れ等</t>
    <rPh sb="0" eb="2">
      <t>ブッピン</t>
    </rPh>
    <rPh sb="3" eb="6">
      <t>カイイ</t>
    </rPh>
    <rPh sb="7" eb="8">
      <t>トウ</t>
    </rPh>
    <phoneticPr fontId="2"/>
  </si>
  <si>
    <t>代表者</t>
    <rPh sb="0" eb="3">
      <t>ダイヒョウシャ</t>
    </rPh>
    <phoneticPr fontId="2"/>
  </si>
  <si>
    <t>下記のとおり変更しましたのでお届けします。</t>
    <rPh sb="0" eb="2">
      <t>カキ</t>
    </rPh>
    <rPh sb="6" eb="8">
      <t>ヘンコウ</t>
    </rPh>
    <rPh sb="15" eb="16">
      <t>トド</t>
    </rPh>
    <phoneticPr fontId="2"/>
  </si>
  <si>
    <t>変　更　事　項</t>
    <rPh sb="0" eb="1">
      <t>ヘン</t>
    </rPh>
    <rPh sb="2" eb="3">
      <t>サラ</t>
    </rPh>
    <rPh sb="4" eb="5">
      <t>コト</t>
    </rPh>
    <rPh sb="6" eb="7">
      <t>コウ</t>
    </rPh>
    <phoneticPr fontId="2"/>
  </si>
  <si>
    <t>備　考</t>
    <rPh sb="0" eb="1">
      <t>ビ</t>
    </rPh>
    <rPh sb="2" eb="3">
      <t>コウ</t>
    </rPh>
    <phoneticPr fontId="2"/>
  </si>
  <si>
    <t>添付書類
 （該当に○ 又は記入）</t>
    <rPh sb="0" eb="2">
      <t>テンプ</t>
    </rPh>
    <rPh sb="2" eb="4">
      <t>ショルイ</t>
    </rPh>
    <rPh sb="7" eb="9">
      <t>ガイトウ</t>
    </rPh>
    <rPh sb="12" eb="13">
      <t>マタ</t>
    </rPh>
    <rPh sb="14" eb="16">
      <t>キニュウ</t>
    </rPh>
    <phoneticPr fontId="2"/>
  </si>
  <si>
    <t>該当する項目に○を付けてください。</t>
    <rPh sb="0" eb="2">
      <t>ガイトウ</t>
    </rPh>
    <rPh sb="4" eb="6">
      <t>コウモク</t>
    </rPh>
    <rPh sb="9" eb="10">
      <t>ツ</t>
    </rPh>
    <phoneticPr fontId="2"/>
  </si>
  <si>
    <t>実  印</t>
    <rPh sb="0" eb="1">
      <t>ミノル</t>
    </rPh>
    <rPh sb="3" eb="4">
      <t>イン</t>
    </rPh>
    <phoneticPr fontId="2"/>
  </si>
  <si>
    <t>改 印　・　新 設</t>
    <rPh sb="0" eb="1">
      <t>アラタ</t>
    </rPh>
    <rPh sb="2" eb="3">
      <t>イン</t>
    </rPh>
    <rPh sb="6" eb="7">
      <t>シン</t>
    </rPh>
    <rPh sb="8" eb="9">
      <t>セツ</t>
    </rPh>
    <phoneticPr fontId="2"/>
  </si>
  <si>
    <t xml:space="preserve"> 廃 止　・　紛 失</t>
    <rPh sb="1" eb="2">
      <t>ハイ</t>
    </rPh>
    <rPh sb="3" eb="4">
      <t>ドメ</t>
    </rPh>
    <rPh sb="7" eb="8">
      <t>フン</t>
    </rPh>
    <rPh sb="9" eb="10">
      <t>シッ</t>
    </rPh>
    <phoneticPr fontId="2"/>
  </si>
  <si>
    <t>代理人印
使用印</t>
    <rPh sb="0" eb="3">
      <t>ダイリニン</t>
    </rPh>
    <rPh sb="3" eb="4">
      <t>イン</t>
    </rPh>
    <rPh sb="6" eb="8">
      <t>シヨウ</t>
    </rPh>
    <rPh sb="8" eb="9">
      <t>イン</t>
    </rPh>
    <phoneticPr fontId="2"/>
  </si>
  <si>
    <t>新印鑑</t>
    <rPh sb="0" eb="1">
      <t>シン</t>
    </rPh>
    <rPh sb="1" eb="3">
      <t>インカン</t>
    </rPh>
    <phoneticPr fontId="2"/>
  </si>
  <si>
    <t>旧印鑑</t>
    <rPh sb="0" eb="1">
      <t>キュウ</t>
    </rPh>
    <rPh sb="1" eb="3">
      <t>インカン</t>
    </rPh>
    <phoneticPr fontId="2"/>
  </si>
  <si>
    <t>契約番号</t>
    <rPh sb="0" eb="2">
      <t>ケイヤク</t>
    </rPh>
    <rPh sb="2" eb="4">
      <t>バンゴウ</t>
    </rPh>
    <phoneticPr fontId="2"/>
  </si>
  <si>
    <r>
      <t>「入札参加資格内容変更届」を提出していただく際の</t>
    </r>
    <r>
      <rPr>
        <b/>
        <sz val="14"/>
        <rFont val="ＭＳ Ｐ明朝"/>
        <family val="1"/>
        <charset val="128"/>
      </rPr>
      <t>添付書類</t>
    </r>
    <r>
      <rPr>
        <sz val="14"/>
        <rFont val="ＭＳ Ｐ明朝"/>
        <family val="1"/>
        <charset val="128"/>
      </rPr>
      <t>及び</t>
    </r>
    <r>
      <rPr>
        <b/>
        <sz val="14"/>
        <rFont val="ＭＳ Ｐ明朝"/>
        <family val="1"/>
        <charset val="128"/>
      </rPr>
      <t>注意事項</t>
    </r>
    <rPh sb="1" eb="3">
      <t>ニュウサツ</t>
    </rPh>
    <rPh sb="3" eb="5">
      <t>サンカ</t>
    </rPh>
    <rPh sb="5" eb="7">
      <t>シカク</t>
    </rPh>
    <rPh sb="7" eb="9">
      <t>ナイヨウ</t>
    </rPh>
    <rPh sb="9" eb="11">
      <t>ヘンコウ</t>
    </rPh>
    <rPh sb="11" eb="12">
      <t>トドケ</t>
    </rPh>
    <rPh sb="14" eb="16">
      <t>テイシュツ</t>
    </rPh>
    <rPh sb="22" eb="23">
      <t>サイ</t>
    </rPh>
    <rPh sb="24" eb="26">
      <t>テンプ</t>
    </rPh>
    <rPh sb="26" eb="28">
      <t>ショルイ</t>
    </rPh>
    <rPh sb="28" eb="29">
      <t>オヨ</t>
    </rPh>
    <rPh sb="30" eb="32">
      <t>チュウイ</t>
    </rPh>
    <rPh sb="32" eb="34">
      <t>ジコウ</t>
    </rPh>
    <phoneticPr fontId="2"/>
  </si>
  <si>
    <t>変　　更　　事　　項</t>
    <rPh sb="0" eb="1">
      <t>ヘン</t>
    </rPh>
    <rPh sb="3" eb="4">
      <t>サラ</t>
    </rPh>
    <rPh sb="6" eb="7">
      <t>コト</t>
    </rPh>
    <rPh sb="9" eb="10">
      <t>コウ</t>
    </rPh>
    <phoneticPr fontId="2"/>
  </si>
  <si>
    <t>添　　　　付　　　　書　　　　類</t>
    <rPh sb="0" eb="1">
      <t>テン</t>
    </rPh>
    <rPh sb="5" eb="6">
      <t>ヅケ</t>
    </rPh>
    <rPh sb="10" eb="11">
      <t>ショ</t>
    </rPh>
    <rPh sb="15" eb="16">
      <t>タグイ</t>
    </rPh>
    <phoneticPr fontId="2"/>
  </si>
  <si>
    <t>部数</t>
    <rPh sb="0" eb="1">
      <t>ブ</t>
    </rPh>
    <rPh sb="1" eb="2">
      <t>カズ</t>
    </rPh>
    <phoneticPr fontId="2"/>
  </si>
  <si>
    <t>受付票
改訂</t>
    <rPh sb="0" eb="2">
      <t>ウケツケ</t>
    </rPh>
    <rPh sb="2" eb="3">
      <t>ヒョウ</t>
    </rPh>
    <rPh sb="4" eb="6">
      <t>カイテイ</t>
    </rPh>
    <phoneticPr fontId="2"/>
  </si>
  <si>
    <t>組織</t>
    <rPh sb="0" eb="2">
      <t>ソシキ</t>
    </rPh>
    <phoneticPr fontId="2"/>
  </si>
  <si>
    <t>要</t>
    <rPh sb="0" eb="1">
      <t>ヨウ</t>
    </rPh>
    <phoneticPr fontId="2"/>
  </si>
  <si>
    <t>(有) ⇒ (株)　等</t>
    <rPh sb="0" eb="3">
      <t>ユウ</t>
    </rPh>
    <rPh sb="6" eb="9">
      <t>カブ</t>
    </rPh>
    <rPh sb="10" eb="11">
      <t>ナド</t>
    </rPh>
    <phoneticPr fontId="2"/>
  </si>
  <si>
    <t>1部</t>
    <rPh sb="1" eb="2">
      <t>ブ</t>
    </rPh>
    <phoneticPr fontId="2"/>
  </si>
  <si>
    <t>※商号変更に伴う他の変更事項は、以下を参照してください。</t>
    <rPh sb="1" eb="3">
      <t>ショウゴウ</t>
    </rPh>
    <rPh sb="3" eb="5">
      <t>ヘンコウ</t>
    </rPh>
    <rPh sb="6" eb="7">
      <t>トモナ</t>
    </rPh>
    <rPh sb="8" eb="9">
      <t>ホカ</t>
    </rPh>
    <rPh sb="10" eb="12">
      <t>ヘンコウ</t>
    </rPh>
    <rPh sb="12" eb="14">
      <t>ジコウ</t>
    </rPh>
    <rPh sb="16" eb="18">
      <t>イカ</t>
    </rPh>
    <rPh sb="19" eb="21">
      <t>サンショウ</t>
    </rPh>
    <phoneticPr fontId="2"/>
  </si>
  <si>
    <t>いずれかに届出をしている場合</t>
    <rPh sb="5" eb="7">
      <t>トドケデ</t>
    </rPh>
    <rPh sb="12" eb="14">
      <t>バアイ</t>
    </rPh>
    <phoneticPr fontId="2"/>
  </si>
  <si>
    <t>本店若しくは公社と契約する営業所（本店、支店）</t>
    <rPh sb="6" eb="7">
      <t>コウ</t>
    </rPh>
    <rPh sb="7" eb="8">
      <t>シャ</t>
    </rPh>
    <rPh sb="17" eb="19">
      <t>ホンテン</t>
    </rPh>
    <rPh sb="20" eb="22">
      <t>シテン</t>
    </rPh>
    <phoneticPr fontId="2"/>
  </si>
  <si>
    <t>実印</t>
    <rPh sb="0" eb="2">
      <t>ジツイン</t>
    </rPh>
    <phoneticPr fontId="2"/>
  </si>
  <si>
    <t>代理人印</t>
    <rPh sb="0" eb="3">
      <t>ダイリニン</t>
    </rPh>
    <rPh sb="3" eb="4">
      <t>イン</t>
    </rPh>
    <phoneticPr fontId="2"/>
  </si>
  <si>
    <t>委任状 （指定の様式）</t>
    <rPh sb="0" eb="3">
      <t>イニンジョウ</t>
    </rPh>
    <rPh sb="5" eb="7">
      <t>シテイ</t>
    </rPh>
    <rPh sb="8" eb="10">
      <t>ヨウシキ</t>
    </rPh>
    <phoneticPr fontId="2"/>
  </si>
  <si>
    <t>使用印</t>
    <rPh sb="0" eb="2">
      <t>シヨウ</t>
    </rPh>
    <rPh sb="2" eb="3">
      <t>イン</t>
    </rPh>
    <phoneticPr fontId="2"/>
  </si>
  <si>
    <t>使用印鑑届 （指定の様式）</t>
    <rPh sb="0" eb="2">
      <t>シヨウ</t>
    </rPh>
    <rPh sb="2" eb="4">
      <t>インカン</t>
    </rPh>
    <rPh sb="4" eb="5">
      <t>トド</t>
    </rPh>
    <rPh sb="7" eb="9">
      <t>シテイ</t>
    </rPh>
    <rPh sb="10" eb="12">
      <t>ヨウシキ</t>
    </rPh>
    <phoneticPr fontId="2"/>
  </si>
  <si>
    <t>資本金</t>
    <rPh sb="0" eb="3">
      <t>シホンキン</t>
    </rPh>
    <phoneticPr fontId="2"/>
  </si>
  <si>
    <t>不要</t>
    <rPh sb="0" eb="2">
      <t>フヨウ</t>
    </rPh>
    <phoneticPr fontId="2"/>
  </si>
  <si>
    <t>ＦＡＸ番号</t>
    <rPh sb="3" eb="5">
      <t>バンゴウ</t>
    </rPh>
    <phoneticPr fontId="2"/>
  </si>
  <si>
    <t>許可又は登録</t>
    <rPh sb="0" eb="2">
      <t>キョカ</t>
    </rPh>
    <rPh sb="2" eb="3">
      <t>マタ</t>
    </rPh>
    <rPh sb="4" eb="6">
      <t>トウロク</t>
    </rPh>
    <phoneticPr fontId="2"/>
  </si>
  <si>
    <t>①又は②</t>
    <rPh sb="1" eb="2">
      <t>マタ</t>
    </rPh>
    <phoneticPr fontId="2"/>
  </si>
  <si>
    <t>申請業種の追加・削除</t>
    <rPh sb="0" eb="2">
      <t>シンセイ</t>
    </rPh>
    <rPh sb="2" eb="4">
      <t>ギョウシュ</t>
    </rPh>
    <rPh sb="5" eb="7">
      <t>ツイカ</t>
    </rPh>
    <rPh sb="8" eb="10">
      <t>サクジョ</t>
    </rPh>
    <phoneticPr fontId="2"/>
  </si>
  <si>
    <t>フリガナ</t>
    <phoneticPr fontId="2"/>
  </si>
  <si>
    <r>
      <rPr>
        <sz val="10"/>
        <rFont val="ＭＳ ゴシック"/>
        <family val="3"/>
        <charset val="128"/>
      </rPr>
      <t>電話番号</t>
    </r>
    <r>
      <rPr>
        <sz val="9"/>
        <rFont val="ＭＳ ゴシック"/>
        <family val="3"/>
        <charset val="128"/>
      </rPr>
      <t xml:space="preserve">
</t>
    </r>
    <r>
      <rPr>
        <sz val="8"/>
        <rFont val="ＭＳ ゴシック"/>
        <family val="3"/>
        <charset val="128"/>
      </rPr>
      <t>（代表電話）</t>
    </r>
    <rPh sb="6" eb="8">
      <t>ダイヒョウ</t>
    </rPh>
    <rPh sb="8" eb="10">
      <t>デンワ</t>
    </rPh>
    <phoneticPr fontId="2"/>
  </si>
  <si>
    <t>←変更内容は、各項目に入力するか、印刷後に手書きをしてください</t>
    <rPh sb="1" eb="3">
      <t>ヘンコウ</t>
    </rPh>
    <rPh sb="3" eb="5">
      <t>ナイヨウ</t>
    </rPh>
    <rPh sb="7" eb="10">
      <t>カクコウモク</t>
    </rPh>
    <rPh sb="11" eb="13">
      <t>ニュウリョク</t>
    </rPh>
    <rPh sb="17" eb="19">
      <t>インサツ</t>
    </rPh>
    <rPh sb="19" eb="20">
      <t>ゴ</t>
    </rPh>
    <rPh sb="21" eb="23">
      <t>テガ</t>
    </rPh>
    <phoneticPr fontId="2"/>
  </si>
  <si>
    <t>　　　↓添付書類への〇囲みとしてお使いください</t>
    <rPh sb="4" eb="6">
      <t>テンプ</t>
    </rPh>
    <rPh sb="6" eb="8">
      <t>ショルイ</t>
    </rPh>
    <rPh sb="11" eb="12">
      <t>カコ</t>
    </rPh>
    <rPh sb="17" eb="18">
      <t>ツカ</t>
    </rPh>
    <phoneticPr fontId="2"/>
  </si>
  <si>
    <t>←業者コード、東京都受付番号は 入力シートのデータが自動で入ります</t>
    <rPh sb="1" eb="3">
      <t>ギョウシャ</t>
    </rPh>
    <rPh sb="7" eb="10">
      <t>トウキョウト</t>
    </rPh>
    <rPh sb="10" eb="12">
      <t>ウケツケ</t>
    </rPh>
    <rPh sb="12" eb="14">
      <t>バンゴウ</t>
    </rPh>
    <rPh sb="16" eb="18">
      <t>ニュウリョク</t>
    </rPh>
    <rPh sb="26" eb="28">
      <t>ジドウ</t>
    </rPh>
    <rPh sb="29" eb="30">
      <t>ハイ</t>
    </rPh>
    <phoneticPr fontId="2"/>
  </si>
  <si>
    <t>←　法人区分の「前付」「後付」を入力</t>
    <rPh sb="2" eb="4">
      <t>ホウジン</t>
    </rPh>
    <rPh sb="4" eb="6">
      <t>クブン</t>
    </rPh>
    <rPh sb="8" eb="9">
      <t>マエ</t>
    </rPh>
    <rPh sb="9" eb="10">
      <t>ツ</t>
    </rPh>
    <rPh sb="12" eb="13">
      <t>アト</t>
    </rPh>
    <rPh sb="13" eb="14">
      <t>ツ</t>
    </rPh>
    <rPh sb="16" eb="18">
      <t>ニュウリョク</t>
    </rPh>
    <phoneticPr fontId="2"/>
  </si>
  <si>
    <t>前付</t>
    <rPh sb="0" eb="1">
      <t>マエ</t>
    </rPh>
    <rPh sb="1" eb="2">
      <t>ツ</t>
    </rPh>
    <phoneticPr fontId="2"/>
  </si>
  <si>
    <t>後付</t>
    <rPh sb="0" eb="1">
      <t>ウシロ</t>
    </rPh>
    <rPh sb="1" eb="2">
      <t>ツ</t>
    </rPh>
    <phoneticPr fontId="2"/>
  </si>
  <si>
    <t>1=空白､2=前、3=後</t>
    <rPh sb="2" eb="4">
      <t>クウハク</t>
    </rPh>
    <rPh sb="7" eb="8">
      <t>マエ</t>
    </rPh>
    <rPh sb="11" eb="12">
      <t>ウシ</t>
    </rPh>
    <phoneticPr fontId="2"/>
  </si>
  <si>
    <t xml:space="preserve"> 委任状 （指定の様式）・・・・代理人をおいている</t>
    <rPh sb="1" eb="4">
      <t>イニンジョウ</t>
    </rPh>
    <rPh sb="6" eb="8">
      <t>シテイ</t>
    </rPh>
    <rPh sb="9" eb="11">
      <t>ヨウシキ</t>
    </rPh>
    <rPh sb="16" eb="19">
      <t>ダイリニン</t>
    </rPh>
    <phoneticPr fontId="2"/>
  </si>
  <si>
    <t>↓必ず入力してください</t>
    <rPh sb="1" eb="2">
      <t>カナラ</t>
    </rPh>
    <rPh sb="3" eb="5">
      <t>ニュウリョク</t>
    </rPh>
    <phoneticPr fontId="2"/>
  </si>
  <si>
    <t>申請担当者</t>
    <rPh sb="0" eb="2">
      <t>シンセイ</t>
    </rPh>
    <rPh sb="2" eb="5">
      <t>タントウシャ</t>
    </rPh>
    <phoneticPr fontId="2"/>
  </si>
  <si>
    <t>電話番号</t>
    <phoneticPr fontId="2"/>
  </si>
  <si>
    <t>※必須</t>
    <rPh sb="1" eb="3">
      <t>ヒッス</t>
    </rPh>
    <phoneticPr fontId="2"/>
  </si>
  <si>
    <t>行政書士申請</t>
    <rPh sb="0" eb="2">
      <t>ギョウセイ</t>
    </rPh>
    <rPh sb="2" eb="4">
      <t>ショシ</t>
    </rPh>
    <rPh sb="4" eb="6">
      <t>シンセイ</t>
    </rPh>
    <phoneticPr fontId="2"/>
  </si>
  <si>
    <t>事務所名</t>
    <rPh sb="0" eb="2">
      <t>ジム</t>
    </rPh>
    <rPh sb="2" eb="3">
      <t>ショ</t>
    </rPh>
    <rPh sb="3" eb="4">
      <t>メイ</t>
    </rPh>
    <phoneticPr fontId="2"/>
  </si>
  <si>
    <r>
      <t>総 職 員 数</t>
    </r>
    <r>
      <rPr>
        <b/>
        <sz val="11"/>
        <color indexed="10"/>
        <rFont val="ＭＳ ゴシック"/>
        <family val="3"/>
        <charset val="128"/>
      </rPr>
      <t>（必須）</t>
    </r>
    <rPh sb="0" eb="1">
      <t>ソウ</t>
    </rPh>
    <rPh sb="2" eb="3">
      <t>ショク</t>
    </rPh>
    <rPh sb="4" eb="5">
      <t>イン</t>
    </rPh>
    <rPh sb="6" eb="7">
      <t>スウ</t>
    </rPh>
    <rPh sb="8" eb="10">
      <t>ヒッス</t>
    </rPh>
    <phoneticPr fontId="2"/>
  </si>
  <si>
    <r>
      <t>建設業許可番号</t>
    </r>
    <r>
      <rPr>
        <sz val="10.5"/>
        <color indexed="10"/>
        <rFont val="ＭＳ ゴシック"/>
        <family val="3"/>
        <charset val="128"/>
      </rPr>
      <t>①</t>
    </r>
    <rPh sb="0" eb="3">
      <t>ケンセツギョウ</t>
    </rPh>
    <rPh sb="3" eb="5">
      <t>キョカ</t>
    </rPh>
    <rPh sb="5" eb="7">
      <t>バンゴウ</t>
    </rPh>
    <phoneticPr fontId="2"/>
  </si>
  <si>
    <r>
      <t>建設業許可番号</t>
    </r>
    <r>
      <rPr>
        <sz val="10.5"/>
        <color indexed="10"/>
        <rFont val="ＭＳ ゴシック"/>
        <family val="3"/>
        <charset val="128"/>
      </rPr>
      <t>②</t>
    </r>
    <rPh sb="0" eb="3">
      <t>ケンセツギョウ</t>
    </rPh>
    <rPh sb="3" eb="5">
      <t>キョカ</t>
    </rPh>
    <rPh sb="5" eb="7">
      <t>バンゴウ</t>
    </rPh>
    <phoneticPr fontId="2"/>
  </si>
  <si>
    <r>
      <t xml:space="preserve">請負金額(千円)
</t>
    </r>
    <r>
      <rPr>
        <sz val="8"/>
        <color indexed="12"/>
        <rFont val="ＭＳ ゴシック"/>
        <family val="3"/>
        <charset val="128"/>
      </rPr>
      <t>消費税込</t>
    </r>
    <phoneticPr fontId="2"/>
  </si>
  <si>
    <r>
      <t xml:space="preserve">登記上の所在地
</t>
    </r>
    <r>
      <rPr>
        <sz val="8"/>
        <color indexed="12"/>
        <rFont val="ＭＳ ゴシック"/>
        <family val="3"/>
        <charset val="128"/>
      </rPr>
      <t>(登記上が異なる場合に記入)</t>
    </r>
    <rPh sb="0" eb="1">
      <t>ノボル</t>
    </rPh>
    <rPh sb="1" eb="2">
      <t>キ</t>
    </rPh>
    <rPh sb="2" eb="3">
      <t>ジョウ</t>
    </rPh>
    <rPh sb="4" eb="5">
      <t>ショ</t>
    </rPh>
    <rPh sb="5" eb="6">
      <t>ザイ</t>
    </rPh>
    <rPh sb="6" eb="7">
      <t>チ</t>
    </rPh>
    <rPh sb="9" eb="12">
      <t>トウキジョウ</t>
    </rPh>
    <rPh sb="13" eb="14">
      <t>コト</t>
    </rPh>
    <rPh sb="16" eb="18">
      <t>バアイ</t>
    </rPh>
    <rPh sb="19" eb="21">
      <t>キニュウ</t>
    </rPh>
    <phoneticPr fontId="2"/>
  </si>
  <si>
    <t>行政書士
氏名</t>
    <rPh sb="0" eb="2">
      <t>ギョウセイ</t>
    </rPh>
    <rPh sb="2" eb="4">
      <t>ショシ</t>
    </rPh>
    <rPh sb="5" eb="7">
      <t>シメイ</t>
    </rPh>
    <phoneticPr fontId="2"/>
  </si>
  <si>
    <t>台東区</t>
    <phoneticPr fontId="2"/>
  </si>
  <si>
    <t>建築士登録</t>
    <rPh sb="0" eb="2">
      <t>ケンチク</t>
    </rPh>
    <rPh sb="2" eb="3">
      <t>シ</t>
    </rPh>
    <rPh sb="3" eb="5">
      <t>トウロク</t>
    </rPh>
    <phoneticPr fontId="2"/>
  </si>
  <si>
    <t>測量登録</t>
    <rPh sb="0" eb="2">
      <t>ソクリョウ</t>
    </rPh>
    <rPh sb="2" eb="4">
      <t>トウロク</t>
    </rPh>
    <phoneticPr fontId="2"/>
  </si>
  <si>
    <t>地質調査業登録</t>
    <rPh sb="0" eb="2">
      <t>チシツ</t>
    </rPh>
    <rPh sb="2" eb="4">
      <t>チョウサ</t>
    </rPh>
    <rPh sb="4" eb="5">
      <t>ギョウ</t>
    </rPh>
    <rPh sb="5" eb="7">
      <t>トウロク</t>
    </rPh>
    <phoneticPr fontId="2"/>
  </si>
  <si>
    <t>E-mail</t>
    <phoneticPr fontId="2"/>
  </si>
  <si>
    <t>連絡先</t>
    <rPh sb="0" eb="3">
      <t>レンラクサキ</t>
    </rPh>
    <phoneticPr fontId="2"/>
  </si>
  <si>
    <t>かな</t>
    <phoneticPr fontId="2"/>
  </si>
  <si>
    <t>担当者氏名</t>
    <rPh sb="0" eb="3">
      <t>タントウシャ</t>
    </rPh>
    <rPh sb="3" eb="5">
      <t>シメイ</t>
    </rPh>
    <phoneticPr fontId="2"/>
  </si>
  <si>
    <t>←カタカナでも平仮名でも構いません</t>
    <rPh sb="7" eb="10">
      <t>ヒラガナ</t>
    </rPh>
    <rPh sb="12" eb="13">
      <t>カマ</t>
    </rPh>
    <phoneticPr fontId="18"/>
  </si>
  <si>
    <t>←契約営業所以外で作成の場合は、ここに「本社」等を入力（例：本社・総務部契約課）
　行政書士委託の場合は、依頼担当部署を入力</t>
    <rPh sb="1" eb="3">
      <t>ケイヤク</t>
    </rPh>
    <rPh sb="3" eb="6">
      <t>エイギョウショ</t>
    </rPh>
    <rPh sb="6" eb="8">
      <t>イガイ</t>
    </rPh>
    <rPh sb="9" eb="11">
      <t>サクセイ</t>
    </rPh>
    <rPh sb="12" eb="14">
      <t>バアイ</t>
    </rPh>
    <rPh sb="20" eb="22">
      <t>ホンシャ</t>
    </rPh>
    <rPh sb="23" eb="24">
      <t>トウ</t>
    </rPh>
    <rPh sb="25" eb="27">
      <t>ニュウリョク</t>
    </rPh>
    <rPh sb="28" eb="29">
      <t>レイ</t>
    </rPh>
    <rPh sb="30" eb="32">
      <t>ホンシャ</t>
    </rPh>
    <rPh sb="33" eb="35">
      <t>ソウム</t>
    </rPh>
    <rPh sb="35" eb="36">
      <t>ブ</t>
    </rPh>
    <rPh sb="36" eb="38">
      <t>ケイヤク</t>
    </rPh>
    <rPh sb="38" eb="39">
      <t>カ</t>
    </rPh>
    <rPh sb="42" eb="44">
      <t>ギョウセイ</t>
    </rPh>
    <rPh sb="44" eb="46">
      <t>ショシ</t>
    </rPh>
    <rPh sb="46" eb="48">
      <t>イタク</t>
    </rPh>
    <rPh sb="49" eb="51">
      <t>バアイ</t>
    </rPh>
    <rPh sb="53" eb="55">
      <t>イライ</t>
    </rPh>
    <rPh sb="55" eb="57">
      <t>タントウ</t>
    </rPh>
    <rPh sb="57" eb="59">
      <t>ブショ</t>
    </rPh>
    <rPh sb="60" eb="62">
      <t>ニュウリョク</t>
    </rPh>
    <phoneticPr fontId="18"/>
  </si>
  <si>
    <t>申込担当者</t>
    <rPh sb="0" eb="2">
      <t>モウシコミ</t>
    </rPh>
    <rPh sb="2" eb="4">
      <t>タントウ</t>
    </rPh>
    <rPh sb="4" eb="5">
      <t>シャ</t>
    </rPh>
    <phoneticPr fontId="2"/>
  </si>
  <si>
    <t>行政書士欄</t>
    <rPh sb="0" eb="2">
      <t>ギョウセイ</t>
    </rPh>
    <rPh sb="2" eb="4">
      <t>ショシ</t>
    </rPh>
    <rPh sb="4" eb="5">
      <t>ラン</t>
    </rPh>
    <phoneticPr fontId="2"/>
  </si>
  <si>
    <t>所属・役職</t>
    <rPh sb="0" eb="2">
      <t>ショゾク</t>
    </rPh>
    <rPh sb="3" eb="5">
      <t>ヤクショク</t>
    </rPh>
    <phoneticPr fontId="2"/>
  </si>
  <si>
    <t>電話</t>
    <rPh sb="0" eb="2">
      <t>デンワ</t>
    </rPh>
    <phoneticPr fontId="2"/>
  </si>
  <si>
    <t>メール</t>
    <phoneticPr fontId="2"/>
  </si>
  <si>
    <t>※行政書士による申請代行の場合は必須</t>
    <rPh sb="1" eb="3">
      <t>ギョウセイ</t>
    </rPh>
    <rPh sb="3" eb="5">
      <t>ショシ</t>
    </rPh>
    <rPh sb="8" eb="10">
      <t>シンセイ</t>
    </rPh>
    <rPh sb="10" eb="12">
      <t>ダイコウ</t>
    </rPh>
    <rPh sb="13" eb="15">
      <t>バアイ</t>
    </rPh>
    <rPh sb="16" eb="18">
      <t>ヒッス</t>
    </rPh>
    <phoneticPr fontId="2"/>
  </si>
  <si>
    <t xml:space="preserve">印鑑証明に記載されている所在地（本店）の変更の場合は、印鑑証明書(正本) </t>
    <rPh sb="16" eb="18">
      <t>ホンテン</t>
    </rPh>
    <phoneticPr fontId="2"/>
  </si>
  <si>
    <t>←フリガナ、商号、代表者欄も 入力シートのデータが自動で入ります
　　「入力」シートで変更すると こちらの表示は変更されます</t>
    <rPh sb="6" eb="8">
      <t>ショウゴウ</t>
    </rPh>
    <rPh sb="9" eb="12">
      <t>ダイヒョウシャ</t>
    </rPh>
    <rPh sb="12" eb="13">
      <t>ラン</t>
    </rPh>
    <rPh sb="15" eb="17">
      <t>ニュウリョク</t>
    </rPh>
    <rPh sb="25" eb="27">
      <t>ジドウ</t>
    </rPh>
    <rPh sb="28" eb="29">
      <t>ハイ</t>
    </rPh>
    <rPh sb="36" eb="38">
      <t>ニュウリョク</t>
    </rPh>
    <rPh sb="43" eb="45">
      <t>ヘンコウ</t>
    </rPh>
    <rPh sb="53" eb="55">
      <t>ヒョウジ</t>
    </rPh>
    <rPh sb="56" eb="58">
      <t>ヘンコウ</t>
    </rPh>
    <phoneticPr fontId="2"/>
  </si>
  <si>
    <t>建設コンサルタント
登録部門</t>
    <rPh sb="0" eb="2">
      <t>ケンセツ</t>
    </rPh>
    <rPh sb="10" eb="12">
      <t>トウロク</t>
    </rPh>
    <rPh sb="12" eb="14">
      <t>ブモン</t>
    </rPh>
    <phoneticPr fontId="2"/>
  </si>
  <si>
    <t>〒</t>
    <phoneticPr fontId="2"/>
  </si>
  <si>
    <t>電話番号（代表）</t>
    <rPh sb="0" eb="2">
      <t>デンワ</t>
    </rPh>
    <rPh sb="2" eb="4">
      <t>バンゴウ</t>
    </rPh>
    <rPh sb="5" eb="7">
      <t>ダイヒョウ</t>
    </rPh>
    <phoneticPr fontId="2"/>
  </si>
  <si>
    <t>(2) 契約行為を代理人に委任する場合は、契約する者を代理人としてください。なお、指名通知及び入札にかかる
　　資料の送付は、全て代理人が所属するその営業所等(契約に関する連絡先)が窓口となります。</t>
    <rPh sb="4" eb="6">
      <t>ケイヤク</t>
    </rPh>
    <rPh sb="6" eb="8">
      <t>コウイ</t>
    </rPh>
    <rPh sb="9" eb="12">
      <t>ダイリニン</t>
    </rPh>
    <rPh sb="13" eb="15">
      <t>イニン</t>
    </rPh>
    <rPh sb="17" eb="19">
      <t>バアイ</t>
    </rPh>
    <rPh sb="21" eb="23">
      <t>ケイヤク</t>
    </rPh>
    <rPh sb="25" eb="26">
      <t>モノ</t>
    </rPh>
    <rPh sb="27" eb="30">
      <t>ダイリニン</t>
    </rPh>
    <rPh sb="41" eb="43">
      <t>シメイ</t>
    </rPh>
    <rPh sb="43" eb="45">
      <t>ツウチ</t>
    </rPh>
    <rPh sb="45" eb="46">
      <t>オヨ</t>
    </rPh>
    <rPh sb="47" eb="49">
      <t>ニュウサツ</t>
    </rPh>
    <rPh sb="56" eb="58">
      <t>シリョウ</t>
    </rPh>
    <rPh sb="59" eb="61">
      <t>ソウフ</t>
    </rPh>
    <rPh sb="63" eb="64">
      <t>スベ</t>
    </rPh>
    <rPh sb="65" eb="68">
      <t>ダイリニン</t>
    </rPh>
    <rPh sb="69" eb="71">
      <t>ショゾク</t>
    </rPh>
    <rPh sb="75" eb="78">
      <t>エイギョウショ</t>
    </rPh>
    <rPh sb="78" eb="79">
      <t>ナド</t>
    </rPh>
    <rPh sb="80" eb="82">
      <t>ケイヤク</t>
    </rPh>
    <rPh sb="83" eb="84">
      <t>カン</t>
    </rPh>
    <rPh sb="86" eb="89">
      <t>レンラクサキ</t>
    </rPh>
    <rPh sb="91" eb="93">
      <t>マドグチ</t>
    </rPh>
    <phoneticPr fontId="2"/>
  </si>
  <si>
    <t>※入札案件希望の最終日の受付は15時迄となります。</t>
    <rPh sb="1" eb="3">
      <t>ニュウサツ</t>
    </rPh>
    <rPh sb="3" eb="5">
      <t>アンケン</t>
    </rPh>
    <rPh sb="5" eb="7">
      <t>キボウ</t>
    </rPh>
    <rPh sb="8" eb="11">
      <t>サイシュウビ</t>
    </rPh>
    <rPh sb="12" eb="14">
      <t>ウケツケ</t>
    </rPh>
    <rPh sb="17" eb="18">
      <t>ジ</t>
    </rPh>
    <rPh sb="18" eb="19">
      <t>マデ</t>
    </rPh>
    <phoneticPr fontId="2"/>
  </si>
  <si>
    <t>解体工事</t>
    <rPh sb="0" eb="2">
      <t>カイタイ</t>
    </rPh>
    <rPh sb="2" eb="4">
      <t>コウジ</t>
    </rPh>
    <phoneticPr fontId="2"/>
  </si>
  <si>
    <t>改 印</t>
    <rPh sb="0" eb="1">
      <t>アラタ</t>
    </rPh>
    <rPh sb="2" eb="3">
      <t>イン</t>
    </rPh>
    <phoneticPr fontId="2"/>
  </si>
  <si>
    <t>企業情報</t>
    <rPh sb="0" eb="2">
      <t>キギョウ</t>
    </rPh>
    <rPh sb="2" eb="4">
      <t>ジョウホウ</t>
    </rPh>
    <phoneticPr fontId="18"/>
  </si>
  <si>
    <t>社会保険の加入状況確認</t>
    <rPh sb="0" eb="2">
      <t>シャカイ</t>
    </rPh>
    <rPh sb="2" eb="4">
      <t>ホケン</t>
    </rPh>
    <rPh sb="5" eb="7">
      <t>カニュウ</t>
    </rPh>
    <rPh sb="7" eb="9">
      <t>ジョウキョウ</t>
    </rPh>
    <rPh sb="9" eb="11">
      <t>カクニン</t>
    </rPh>
    <phoneticPr fontId="2"/>
  </si>
  <si>
    <t>雇用保険の加入</t>
    <rPh sb="0" eb="2">
      <t>コヨウ</t>
    </rPh>
    <rPh sb="2" eb="4">
      <t>ホケン</t>
    </rPh>
    <rPh sb="5" eb="7">
      <t>カニュウ</t>
    </rPh>
    <phoneticPr fontId="2"/>
  </si>
  <si>
    <t>健康保険の加入</t>
    <rPh sb="0" eb="2">
      <t>ケンコウ</t>
    </rPh>
    <rPh sb="2" eb="4">
      <t>ホケン</t>
    </rPh>
    <rPh sb="5" eb="7">
      <t>カニュウ</t>
    </rPh>
    <phoneticPr fontId="2"/>
  </si>
  <si>
    <t>厚生年金保険の加入</t>
    <rPh sb="0" eb="2">
      <t>コウセイ</t>
    </rPh>
    <rPh sb="2" eb="4">
      <t>ネンキン</t>
    </rPh>
    <rPh sb="4" eb="6">
      <t>ホケン</t>
    </rPh>
    <rPh sb="7" eb="9">
      <t>カニュウ</t>
    </rPh>
    <phoneticPr fontId="2"/>
  </si>
  <si>
    <t>加入</t>
    <rPh sb="0" eb="2">
      <t>カニュウ</t>
    </rPh>
    <phoneticPr fontId="2"/>
  </si>
  <si>
    <t>未加入</t>
    <rPh sb="0" eb="3">
      <t>ミカニュウ</t>
    </rPh>
    <phoneticPr fontId="2"/>
  </si>
  <si>
    <t>適用除外</t>
    <rPh sb="0" eb="2">
      <t>テキヨウ</t>
    </rPh>
    <rPh sb="2" eb="4">
      <t>ジョガイ</t>
    </rPh>
    <phoneticPr fontId="2"/>
  </si>
  <si>
    <t>雇用保険</t>
    <rPh sb="0" eb="2">
      <t>コヨウ</t>
    </rPh>
    <rPh sb="2" eb="4">
      <t>ホケン</t>
    </rPh>
    <phoneticPr fontId="2"/>
  </si>
  <si>
    <t>健康保険</t>
    <rPh sb="0" eb="2">
      <t>ケンコウ</t>
    </rPh>
    <rPh sb="2" eb="4">
      <t>ホケン</t>
    </rPh>
    <phoneticPr fontId="2"/>
  </si>
  <si>
    <t>年金保険</t>
    <rPh sb="0" eb="2">
      <t>ネンキン</t>
    </rPh>
    <rPh sb="2" eb="4">
      <t>ホケン</t>
    </rPh>
    <phoneticPr fontId="2"/>
  </si>
  <si>
    <t>建設業許可・各種登録</t>
    <rPh sb="0" eb="3">
      <t>ケンセツギョウ</t>
    </rPh>
    <rPh sb="3" eb="5">
      <t>キョカ</t>
    </rPh>
    <rPh sb="6" eb="8">
      <t>カクシュ</t>
    </rPh>
    <rPh sb="8" eb="10">
      <t>トウロク</t>
    </rPh>
    <phoneticPr fontId="2"/>
  </si>
  <si>
    <t>企業情報</t>
    <rPh sb="0" eb="2">
      <t>キギョウ</t>
    </rPh>
    <rPh sb="2" eb="4">
      <t>ジョウホウ</t>
    </rPh>
    <phoneticPr fontId="2"/>
  </si>
  <si>
    <t>事業者登録</t>
    <rPh sb="0" eb="3">
      <t>ジギョウシャ</t>
    </rPh>
    <rPh sb="3" eb="5">
      <t>トウロク</t>
    </rPh>
    <phoneticPr fontId="2"/>
  </si>
  <si>
    <t>改訂回数</t>
    <rPh sb="0" eb="2">
      <t>カイテイ</t>
    </rPh>
    <rPh sb="2" eb="4">
      <t>カイスウ</t>
    </rPh>
    <phoneticPr fontId="2"/>
  </si>
  <si>
    <t>9:00～12:00、13:00～17:00（又は15:00※)</t>
    <rPh sb="23" eb="24">
      <t>マタ</t>
    </rPh>
    <phoneticPr fontId="2"/>
  </si>
  <si>
    <r>
      <rPr>
        <b/>
        <sz val="10"/>
        <color indexed="60"/>
        <rFont val="ＭＳ ゴシック"/>
        <family val="3"/>
        <charset val="128"/>
      </rPr>
      <t>(記入例)</t>
    </r>
    <r>
      <rPr>
        <sz val="10"/>
        <color indexed="60"/>
        <rFont val="ＭＳ ゴシック"/>
        <family val="3"/>
        <charset val="128"/>
      </rPr>
      <t xml:space="preserve">
(公財)東京都都市づくり公社</t>
    </r>
    <rPh sb="1" eb="3">
      <t>キニュウ</t>
    </rPh>
    <rPh sb="3" eb="4">
      <t>レイ</t>
    </rPh>
    <rPh sb="7" eb="8">
      <t>コウ</t>
    </rPh>
    <rPh sb="8" eb="9">
      <t>ザイ</t>
    </rPh>
    <rPh sb="10" eb="12">
      <t>トウキョウ</t>
    </rPh>
    <rPh sb="12" eb="13">
      <t>ト</t>
    </rPh>
    <rPh sb="13" eb="15">
      <t>トシ</t>
    </rPh>
    <rPh sb="18" eb="20">
      <t>コウシャ</t>
    </rPh>
    <phoneticPr fontId="2"/>
  </si>
  <si>
    <r>
      <rPr>
        <b/>
        <sz val="10"/>
        <color indexed="60"/>
        <rFont val="ＭＳ ゴシック"/>
        <family val="3"/>
        <charset val="128"/>
      </rPr>
      <t>(記入例)</t>
    </r>
    <r>
      <rPr>
        <sz val="10"/>
        <color indexed="60"/>
        <rFont val="ＭＳ ゴシック"/>
        <family val="3"/>
        <charset val="128"/>
      </rPr>
      <t xml:space="preserve">
建築工事</t>
    </r>
    <rPh sb="1" eb="3">
      <t>キニュウ</t>
    </rPh>
    <rPh sb="3" eb="4">
      <t>レイ</t>
    </rPh>
    <rPh sb="6" eb="8">
      <t>ケンチク</t>
    </rPh>
    <rPh sb="8" eb="10">
      <t>コウジ</t>
    </rPh>
    <phoneticPr fontId="2"/>
  </si>
  <si>
    <r>
      <rPr>
        <b/>
        <sz val="10"/>
        <color indexed="60"/>
        <rFont val="ＭＳ ゴシック"/>
        <family val="3"/>
        <charset val="128"/>
      </rPr>
      <t>(記入例)</t>
    </r>
    <r>
      <rPr>
        <sz val="10"/>
        <color indexed="60"/>
        <rFont val="ＭＳ ゴシック"/>
        <family val="3"/>
        <charset val="128"/>
      </rPr>
      <t xml:space="preserve">
都市づくり公社ビルＣ棟建設工事</t>
    </r>
    <rPh sb="1" eb="3">
      <t>キニュウ</t>
    </rPh>
    <rPh sb="3" eb="4">
      <t>レイ</t>
    </rPh>
    <rPh sb="6" eb="8">
      <t>トシ</t>
    </rPh>
    <rPh sb="11" eb="13">
      <t>コウシャ</t>
    </rPh>
    <rPh sb="16" eb="17">
      <t>トウ</t>
    </rPh>
    <rPh sb="17" eb="19">
      <t>ケンセツ</t>
    </rPh>
    <rPh sb="19" eb="21">
      <t>コウジ</t>
    </rPh>
    <phoneticPr fontId="2"/>
  </si>
  <si>
    <t>契約年月日</t>
    <phoneticPr fontId="2"/>
  </si>
  <si>
    <t>完了年月日</t>
    <rPh sb="0" eb="2">
      <t>カンリョウ</t>
    </rPh>
    <rPh sb="2" eb="5">
      <t>ネンガッピ</t>
    </rPh>
    <phoneticPr fontId="2"/>
  </si>
  <si>
    <r>
      <rPr>
        <b/>
        <sz val="12"/>
        <color indexed="60"/>
        <rFont val="ＭＳ ゴシック"/>
        <family val="3"/>
        <charset val="128"/>
      </rPr>
      <t>(記入例)</t>
    </r>
    <r>
      <rPr>
        <sz val="12"/>
        <color indexed="60"/>
        <rFont val="ＭＳ ゴシック"/>
        <family val="3"/>
        <charset val="128"/>
      </rPr>
      <t xml:space="preserve">
777,000</t>
    </r>
    <rPh sb="1" eb="3">
      <t>キニュウ</t>
    </rPh>
    <rPh sb="3" eb="4">
      <t>レイ</t>
    </rPh>
    <phoneticPr fontId="2"/>
  </si>
  <si>
    <t>使用印鑑届</t>
    <phoneticPr fontId="2"/>
  </si>
  <si>
    <t>公益財団法人東京都都市づくり公社</t>
    <phoneticPr fontId="2"/>
  </si>
  <si>
    <t>理 事 長　殿</t>
    <rPh sb="0" eb="1">
      <t>リ</t>
    </rPh>
    <rPh sb="2" eb="3">
      <t>コト</t>
    </rPh>
    <rPh sb="4" eb="5">
      <t>チョウ</t>
    </rPh>
    <rPh sb="6" eb="7">
      <t>ドノ</t>
    </rPh>
    <phoneticPr fontId="2"/>
  </si>
  <si>
    <t>ゴム印等を使って作成したい場合は</t>
    <rPh sb="2" eb="3">
      <t>イン</t>
    </rPh>
    <rPh sb="3" eb="4">
      <t>トウ</t>
    </rPh>
    <rPh sb="5" eb="6">
      <t>ツカ</t>
    </rPh>
    <rPh sb="8" eb="10">
      <t>サクセイ</t>
    </rPh>
    <rPh sb="13" eb="15">
      <t>バアイ</t>
    </rPh>
    <phoneticPr fontId="2"/>
  </si>
  <si>
    <t>所 在 地</t>
    <phoneticPr fontId="2"/>
  </si>
  <si>
    <t>商号又は名称</t>
    <phoneticPr fontId="2"/>
  </si>
  <si>
    <t>代表者名</t>
    <phoneticPr fontId="2"/>
  </si>
  <si>
    <t>使　用　印　鑑</t>
  </si>
  <si>
    <t>１．見積及び入札について。</t>
  </si>
  <si>
    <t>２．契約に関すること。</t>
  </si>
  <si>
    <t>（注）</t>
  </si>
  <si>
    <t>１．代表者自身が、実印以外の印鑑を使用する場合に提出すること。</t>
  </si>
  <si>
    <t>２．実印と類似の印鑑は使用しないこと。</t>
  </si>
  <si>
    <t>※代理人を立てない場合は不要です</t>
    <rPh sb="1" eb="4">
      <t>ダイリニン</t>
    </rPh>
    <rPh sb="5" eb="6">
      <t>タ</t>
    </rPh>
    <rPh sb="9" eb="11">
      <t>バアイ</t>
    </rPh>
    <rPh sb="12" eb="14">
      <t>フヨウ</t>
    </rPh>
    <phoneticPr fontId="2"/>
  </si>
  <si>
    <t>公益財団法人東京都都市づくり公社</t>
    <phoneticPr fontId="2"/>
  </si>
  <si>
    <t>受任者</t>
    <rPh sb="0" eb="2">
      <t>ジュニン</t>
    </rPh>
    <rPh sb="2" eb="3">
      <t>シャ</t>
    </rPh>
    <phoneticPr fontId="2"/>
  </si>
  <si>
    <t>商号及び営業所</t>
    <rPh sb="2" eb="3">
      <t>オヨ</t>
    </rPh>
    <rPh sb="4" eb="6">
      <t>エイギョウ</t>
    </rPh>
    <rPh sb="6" eb="7">
      <t>ショ</t>
    </rPh>
    <phoneticPr fontId="2"/>
  </si>
  <si>
    <t>（支店）の名称</t>
    <rPh sb="1" eb="3">
      <t>シテン</t>
    </rPh>
    <rPh sb="5" eb="7">
      <t>メイショウ</t>
    </rPh>
    <phoneticPr fontId="2"/>
  </si>
  <si>
    <t>受任者氏名</t>
    <rPh sb="0" eb="2">
      <t>ジュニン</t>
    </rPh>
    <rPh sb="2" eb="3">
      <t>シャ</t>
    </rPh>
    <rPh sb="3" eb="5">
      <t>シメイ</t>
    </rPh>
    <phoneticPr fontId="2"/>
  </si>
  <si>
    <t>受任者使用印鑑</t>
    <rPh sb="0" eb="2">
      <t>ジュニン</t>
    </rPh>
    <rPh sb="2" eb="3">
      <t>シャ</t>
    </rPh>
    <rPh sb="3" eb="5">
      <t>シヨウ</t>
    </rPh>
    <rPh sb="5" eb="7">
      <t>インカン</t>
    </rPh>
    <phoneticPr fontId="2"/>
  </si>
  <si>
    <t>（代理人印）</t>
    <rPh sb="1" eb="4">
      <t>ダイリニン</t>
    </rPh>
    <rPh sb="4" eb="5">
      <t>イン</t>
    </rPh>
    <phoneticPr fontId="2"/>
  </si>
  <si>
    <t>委任事項</t>
    <rPh sb="0" eb="2">
      <t>イニン</t>
    </rPh>
    <rPh sb="2" eb="4">
      <t>ジコウ</t>
    </rPh>
    <phoneticPr fontId="2"/>
  </si>
  <si>
    <t>←代理人を立てている方は、代理人による申請も可能です
　 ※代理人（受任者）にチェックを入れていください</t>
    <rPh sb="1" eb="4">
      <t>ダイリニン</t>
    </rPh>
    <rPh sb="5" eb="6">
      <t>タ</t>
    </rPh>
    <rPh sb="10" eb="11">
      <t>カタ</t>
    </rPh>
    <rPh sb="13" eb="16">
      <t>ダイリニン</t>
    </rPh>
    <rPh sb="19" eb="21">
      <t>シンセイ</t>
    </rPh>
    <rPh sb="22" eb="24">
      <t>カノウ</t>
    </rPh>
    <rPh sb="30" eb="33">
      <t>ダイリニン</t>
    </rPh>
    <rPh sb="34" eb="36">
      <t>ジュニン</t>
    </rPh>
    <rPh sb="36" eb="37">
      <t>シャ</t>
    </rPh>
    <rPh sb="44" eb="45">
      <t>イ</t>
    </rPh>
    <phoneticPr fontId="2"/>
  </si>
  <si>
    <t>代表者
又は代理人</t>
    <rPh sb="0" eb="3">
      <t>ダイヒョウシャ</t>
    </rPh>
    <rPh sb="4" eb="5">
      <t>マタ</t>
    </rPh>
    <rPh sb="6" eb="9">
      <t>ダイリニン</t>
    </rPh>
    <phoneticPr fontId="2"/>
  </si>
  <si>
    <t>解体工事</t>
    <rPh sb="2" eb="4">
      <t>コウジ</t>
    </rPh>
    <phoneticPr fontId="2"/>
  </si>
  <si>
    <t>ひき家</t>
    <rPh sb="2" eb="3">
      <t>イエ</t>
    </rPh>
    <phoneticPr fontId="2"/>
  </si>
  <si>
    <t>3101
解体工事</t>
    <rPh sb="5" eb="7">
      <t>カイタイ</t>
    </rPh>
    <rPh sb="7" eb="9">
      <t>コウジ</t>
    </rPh>
    <phoneticPr fontId="2"/>
  </si>
  <si>
    <t>3102
ひき家</t>
    <rPh sb="7" eb="8">
      <t>イエ</t>
    </rPh>
    <phoneticPr fontId="2"/>
  </si>
  <si>
    <t>ひき家</t>
    <phoneticPr fontId="2"/>
  </si>
  <si>
    <t>厚生年金保険</t>
    <rPh sb="0" eb="2">
      <t>コウセイ</t>
    </rPh>
    <rPh sb="2" eb="4">
      <t>ネンキン</t>
    </rPh>
    <rPh sb="4" eb="6">
      <t>ホケン</t>
    </rPh>
    <phoneticPr fontId="2"/>
  </si>
  <si>
    <r>
      <t>発　注　者</t>
    </r>
    <r>
      <rPr>
        <sz val="10.5"/>
        <color indexed="12"/>
        <rFont val="ＭＳ ゴシック"/>
        <family val="3"/>
        <charset val="128"/>
      </rPr>
      <t/>
    </r>
    <rPh sb="4" eb="5">
      <t>シャ</t>
    </rPh>
    <phoneticPr fontId="2"/>
  </si>
  <si>
    <t>商号又は名称（漢字）</t>
    <phoneticPr fontId="2"/>
  </si>
  <si>
    <t>商号又は名称（ﾌﾘｶﾞﾅ）</t>
    <phoneticPr fontId="2"/>
  </si>
  <si>
    <t>営業所（支店）の名称</t>
    <phoneticPr fontId="2"/>
  </si>
  <si>
    <t>※セルの移動や削除・挿入は行わないでください。</t>
    <rPh sb="4" eb="6">
      <t>イドウ</t>
    </rPh>
    <rPh sb="7" eb="9">
      <t>サクジョ</t>
    </rPh>
    <rPh sb="10" eb="12">
      <t>ソウニュウ</t>
    </rPh>
    <rPh sb="13" eb="14">
      <t>オコナ</t>
    </rPh>
    <phoneticPr fontId="2"/>
  </si>
  <si>
    <r>
      <rPr>
        <b/>
        <sz val="11"/>
        <rFont val="HG丸ｺﾞｼｯｸM-PRO"/>
        <family val="3"/>
        <charset val="128"/>
      </rPr>
      <t>公益財団法人</t>
    </r>
    <r>
      <rPr>
        <b/>
        <sz val="14"/>
        <rFont val="HG丸ｺﾞｼｯｸM-PRO"/>
        <family val="3"/>
        <charset val="128"/>
      </rPr>
      <t>東京都都市づくり公社　総務部 企画経理課 契約検査係</t>
    </r>
    <rPh sb="0" eb="2">
      <t>コウエキ</t>
    </rPh>
    <rPh sb="2" eb="4">
      <t>ザイダン</t>
    </rPh>
    <rPh sb="4" eb="6">
      <t>ホウジン</t>
    </rPh>
    <rPh sb="6" eb="9">
      <t>トウキョウト</t>
    </rPh>
    <rPh sb="9" eb="11">
      <t>トシ</t>
    </rPh>
    <rPh sb="14" eb="16">
      <t>コウシャ</t>
    </rPh>
    <rPh sb="17" eb="19">
      <t>ソウム</t>
    </rPh>
    <rPh sb="19" eb="20">
      <t>ブ</t>
    </rPh>
    <rPh sb="21" eb="23">
      <t>キカク</t>
    </rPh>
    <phoneticPr fontId="2"/>
  </si>
  <si>
    <t>役職及び代表者名</t>
    <rPh sb="0" eb="2">
      <t>ヤクショク</t>
    </rPh>
    <rPh sb="2" eb="3">
      <t>オヨ</t>
    </rPh>
    <rPh sb="4" eb="7">
      <t>ダイヒョウシャ</t>
    </rPh>
    <rPh sb="7" eb="8">
      <t>メイ</t>
    </rPh>
    <phoneticPr fontId="2"/>
  </si>
  <si>
    <t>業者コード
(継続のみ)</t>
    <rPh sb="0" eb="2">
      <t>ギョウシャ</t>
    </rPh>
    <rPh sb="7" eb="9">
      <t>ケイゾク</t>
    </rPh>
    <phoneticPr fontId="2"/>
  </si>
  <si>
    <t>総務部 企画経理課 契約検査係　行</t>
    <rPh sb="0" eb="2">
      <t>ソウム</t>
    </rPh>
    <rPh sb="2" eb="3">
      <t>ブ</t>
    </rPh>
    <rPh sb="4" eb="6">
      <t>キカク</t>
    </rPh>
    <rPh sb="6" eb="9">
      <t>ケイリカ</t>
    </rPh>
    <rPh sb="10" eb="12">
      <t>ケイヤク</t>
    </rPh>
    <rPh sb="12" eb="14">
      <t>ケンサ</t>
    </rPh>
    <rPh sb="14" eb="15">
      <t>カカリ</t>
    </rPh>
    <rPh sb="16" eb="17">
      <t>ユ</t>
    </rPh>
    <phoneticPr fontId="2"/>
  </si>
  <si>
    <t>　 　年　 　　月　　　 日</t>
    <rPh sb="3" eb="4">
      <t>ネン</t>
    </rPh>
    <rPh sb="8" eb="9">
      <t>ガツ</t>
    </rPh>
    <rPh sb="13" eb="14">
      <t>ニチ</t>
    </rPh>
    <phoneticPr fontId="2"/>
  </si>
  <si>
    <t xml:space="preserve"> 　 年　  月　  日</t>
    <phoneticPr fontId="2"/>
  </si>
  <si>
    <t>３．支払金の請求及び領収について。</t>
    <phoneticPr fontId="2"/>
  </si>
  <si>
    <t>４．入札参加資格申請に関する一切のこと。</t>
    <rPh sb="2" eb="4">
      <t>ニュウサツ</t>
    </rPh>
    <rPh sb="4" eb="6">
      <t>サンカ</t>
    </rPh>
    <rPh sb="6" eb="8">
      <t>シカク</t>
    </rPh>
    <rPh sb="8" eb="10">
      <t>シンセイ</t>
    </rPh>
    <rPh sb="11" eb="12">
      <t>カン</t>
    </rPh>
    <rPh sb="14" eb="16">
      <t>イッサイ</t>
    </rPh>
    <phoneticPr fontId="2"/>
  </si>
  <si>
    <t>３．支払金の請求及び領収について。</t>
    <phoneticPr fontId="2"/>
  </si>
  <si>
    <t>代表者名</t>
    <phoneticPr fontId="2"/>
  </si>
  <si>
    <t>本店の所在地</t>
    <rPh sb="3" eb="6">
      <t>ショザイチ</t>
    </rPh>
    <phoneticPr fontId="2"/>
  </si>
  <si>
    <t>↓物品</t>
    <rPh sb="1" eb="3">
      <t>ブッピン</t>
    </rPh>
    <phoneticPr fontId="2"/>
  </si>
  <si>
    <t>長整数</t>
    <rPh sb="0" eb="1">
      <t>チョウ</t>
    </rPh>
    <rPh sb="1" eb="3">
      <t>セイスウ</t>
    </rPh>
    <phoneticPr fontId="2"/>
  </si>
  <si>
    <t>全角文字</t>
    <rPh sb="0" eb="2">
      <t>ゼンカク</t>
    </rPh>
    <rPh sb="2" eb="4">
      <t>モジ</t>
    </rPh>
    <phoneticPr fontId="2"/>
  </si>
  <si>
    <t>半角カナ</t>
    <rPh sb="0" eb="2">
      <t>ハンカク</t>
    </rPh>
    <phoneticPr fontId="2"/>
  </si>
  <si>
    <t>半角英数</t>
    <rPh sb="0" eb="2">
      <t>ハンカク</t>
    </rPh>
    <rPh sb="2" eb="4">
      <t>エイスウ</t>
    </rPh>
    <phoneticPr fontId="2"/>
  </si>
  <si>
    <t>長整数</t>
    <rPh sb="0" eb="3">
      <t>チョウセイスウ</t>
    </rPh>
    <phoneticPr fontId="2"/>
  </si>
  <si>
    <t>全角文字</t>
    <rPh sb="0" eb="4">
      <t>ゼンカクモジ</t>
    </rPh>
    <phoneticPr fontId="2"/>
  </si>
  <si>
    <t>整数</t>
    <rPh sb="0" eb="2">
      <t>セイスウ</t>
    </rPh>
    <phoneticPr fontId="2"/>
  </si>
  <si>
    <t>前／後</t>
    <phoneticPr fontId="2"/>
  </si>
  <si>
    <t>半角英数</t>
    <rPh sb="0" eb="4">
      <t>ハンカクエイスウ</t>
    </rPh>
    <phoneticPr fontId="2"/>
  </si>
  <si>
    <t>全角半角</t>
    <rPh sb="0" eb="2">
      <t>ゼンカク</t>
    </rPh>
    <rPh sb="2" eb="4">
      <t>ハンカク</t>
    </rPh>
    <phoneticPr fontId="2"/>
  </si>
  <si>
    <r>
      <t>　</t>
    </r>
    <r>
      <rPr>
        <b/>
        <sz val="10"/>
        <color indexed="10"/>
        <rFont val="HG丸ｺﾞｼｯｸM-PRO"/>
        <family val="3"/>
        <charset val="128"/>
      </rPr>
      <t>←</t>
    </r>
    <r>
      <rPr>
        <b/>
        <sz val="10"/>
        <rFont val="HG丸ｺﾞｼｯｸM-PRO"/>
        <family val="3"/>
        <charset val="128"/>
      </rPr>
      <t>▼</t>
    </r>
    <r>
      <rPr>
        <b/>
        <sz val="10"/>
        <color indexed="12"/>
        <rFont val="HG丸ｺﾞｼｯｸM-PRO"/>
        <family val="3"/>
        <charset val="128"/>
      </rPr>
      <t>リストから選んでください。
　　　　　　　　　　　「その他」の役職名を入力</t>
    </r>
    <r>
      <rPr>
        <b/>
        <sz val="10"/>
        <color indexed="10"/>
        <rFont val="HG丸ｺﾞｼｯｸM-PRO"/>
        <family val="3"/>
        <charset val="128"/>
      </rPr>
      <t>→</t>
    </r>
    <rPh sb="8" eb="9">
      <t>エラ</t>
    </rPh>
    <phoneticPr fontId="2"/>
  </si>
  <si>
    <t>都契約先コード</t>
    <phoneticPr fontId="2"/>
  </si>
  <si>
    <t>申請1</t>
    <phoneticPr fontId="2"/>
  </si>
  <si>
    <t>申請2</t>
  </si>
  <si>
    <t>申請3</t>
  </si>
  <si>
    <t>申請4</t>
  </si>
  <si>
    <t>申請5</t>
  </si>
  <si>
    <t>申請6</t>
  </si>
  <si>
    <t>申請7</t>
  </si>
  <si>
    <t>申請8</t>
  </si>
  <si>
    <t>申請9</t>
  </si>
  <si>
    <t>申請10</t>
  </si>
  <si>
    <t>申請11</t>
  </si>
  <si>
    <t>申請12</t>
  </si>
  <si>
    <t>申請13</t>
  </si>
  <si>
    <t>申請14</t>
  </si>
  <si>
    <t>申請15</t>
  </si>
  <si>
    <t>申請16</t>
  </si>
  <si>
    <t>申請17</t>
  </si>
  <si>
    <t>申請18</t>
  </si>
  <si>
    <t>申請19</t>
  </si>
  <si>
    <t>申請20</t>
  </si>
  <si>
    <t>申請21</t>
  </si>
  <si>
    <t>申請22</t>
  </si>
  <si>
    <t>申請23</t>
  </si>
  <si>
    <t>申請24</t>
  </si>
  <si>
    <t>申請25</t>
  </si>
  <si>
    <t>申請26</t>
  </si>
  <si>
    <t>申請27</t>
  </si>
  <si>
    <t>申請28</t>
  </si>
  <si>
    <t>工事は 1 固定</t>
    <rPh sb="0" eb="2">
      <t>コウジ</t>
    </rPh>
    <rPh sb="6" eb="8">
      <t>コテイ</t>
    </rPh>
    <phoneticPr fontId="2"/>
  </si>
  <si>
    <t>代表者役職氏名</t>
    <phoneticPr fontId="2"/>
  </si>
  <si>
    <t>商号又は名称</t>
    <phoneticPr fontId="2"/>
  </si>
  <si>
    <t>所　在　地
（本店）</t>
    <phoneticPr fontId="2"/>
  </si>
  <si>
    <t>　標記の件について貴公社の競争入札に参加したいので、下記事項について誓約し、次のとおり資格審査に申し込みます。
　また、この申込書及び添付書類の記載事項並びに等級・順位に関し公表する場合、これを承諾します。</t>
    <rPh sb="26" eb="28">
      <t>カキ</t>
    </rPh>
    <rPh sb="28" eb="30">
      <t>ジコウ</t>
    </rPh>
    <rPh sb="34" eb="36">
      <t>セイヤク</t>
    </rPh>
    <rPh sb="45" eb="47">
      <t>シンサ</t>
    </rPh>
    <rPh sb="79" eb="81">
      <t>トウキュウ</t>
    </rPh>
    <rPh sb="82" eb="84">
      <t>ジュンイ</t>
    </rPh>
    <phoneticPr fontId="2"/>
  </si>
  <si>
    <t>〒</t>
    <phoneticPr fontId="2"/>
  </si>
  <si>
    <t>※　現在、公益財団法人東京都都市づくり公社との契約中の案件がある場合にのみ、下記の事項を記入してください。
　　（3件以上の場合は、裏面に記入してください。）</t>
    <rPh sb="2" eb="4">
      <t>ゲンザイ</t>
    </rPh>
    <rPh sb="5" eb="21">
      <t>ザイ</t>
    </rPh>
    <rPh sb="23" eb="26">
      <t>ケイヤクチュウ</t>
    </rPh>
    <rPh sb="27" eb="29">
      <t>アンケン</t>
    </rPh>
    <rPh sb="32" eb="34">
      <t>バアイ</t>
    </rPh>
    <rPh sb="38" eb="40">
      <t>カキ</t>
    </rPh>
    <rPh sb="41" eb="43">
      <t>ジコウ</t>
    </rPh>
    <rPh sb="44" eb="46">
      <t>キニュウ</t>
    </rPh>
    <rPh sb="58" eb="61">
      <t>ケンイジョウ</t>
    </rPh>
    <rPh sb="62" eb="64">
      <t>バアイ</t>
    </rPh>
    <rPh sb="66" eb="68">
      <t>ウラメン</t>
    </rPh>
    <rPh sb="69" eb="71">
      <t>キニュウ</t>
    </rPh>
    <phoneticPr fontId="2"/>
  </si>
  <si>
    <t>件　　　　　　名</t>
    <rPh sb="0" eb="1">
      <t>ケン</t>
    </rPh>
    <rPh sb="7" eb="8">
      <t>メイ</t>
    </rPh>
    <phoneticPr fontId="2"/>
  </si>
  <si>
    <t>契約金額</t>
    <rPh sb="0" eb="2">
      <t>ケイヤク</t>
    </rPh>
    <rPh sb="2" eb="4">
      <t>キンガク</t>
    </rPh>
    <phoneticPr fontId="2"/>
  </si>
  <si>
    <t>契約年月日</t>
    <rPh sb="0" eb="5">
      <t>ケイヤクネンガッピ</t>
    </rPh>
    <phoneticPr fontId="2"/>
  </si>
  <si>
    <t>工　　期</t>
    <rPh sb="0" eb="1">
      <t>コウ</t>
    </rPh>
    <rPh sb="3" eb="4">
      <t>キ</t>
    </rPh>
    <phoneticPr fontId="2"/>
  </si>
  <si>
    <t>行政書士欄</t>
    <rPh sb="0" eb="2">
      <t>ギョウセイ</t>
    </rPh>
    <rPh sb="2" eb="4">
      <t>ショシ</t>
    </rPh>
    <rPh sb="4" eb="5">
      <t>ラン</t>
    </rPh>
    <phoneticPr fontId="2"/>
  </si>
  <si>
    <t>←印影の変更の際に押印してください。</t>
    <rPh sb="1" eb="3">
      <t>インエイ</t>
    </rPh>
    <rPh sb="4" eb="6">
      <t>ヘンコウ</t>
    </rPh>
    <rPh sb="7" eb="8">
      <t>サイ</t>
    </rPh>
    <rPh sb="9" eb="11">
      <t>オウイン</t>
    </rPh>
    <phoneticPr fontId="2"/>
  </si>
  <si>
    <t>←行政書士による代行手続きの場合は印刷後、記名押印をお願いします。</t>
    <rPh sb="1" eb="3">
      <t>ギョウセイ</t>
    </rPh>
    <rPh sb="3" eb="5">
      <t>ショシ</t>
    </rPh>
    <rPh sb="8" eb="10">
      <t>ダイコウ</t>
    </rPh>
    <rPh sb="10" eb="12">
      <t>テツヅ</t>
    </rPh>
    <rPh sb="14" eb="16">
      <t>バアイ</t>
    </rPh>
    <rPh sb="17" eb="19">
      <t>インサツ</t>
    </rPh>
    <rPh sb="19" eb="20">
      <t>ゴ</t>
    </rPh>
    <rPh sb="21" eb="23">
      <t>キメイ</t>
    </rPh>
    <rPh sb="23" eb="25">
      <t>オウイン</t>
    </rPh>
    <rPh sb="27" eb="28">
      <t>ネガ</t>
    </rPh>
    <phoneticPr fontId="2"/>
  </si>
  <si>
    <t>1部</t>
    <phoneticPr fontId="2"/>
  </si>
  <si>
    <r>
      <t>使用印鑑届 （指定の様式） …</t>
    </r>
    <r>
      <rPr>
        <sz val="8"/>
        <rFont val="ＭＳ Ｐ明朝"/>
        <family val="1"/>
        <charset val="128"/>
      </rPr>
      <t xml:space="preserve"> 契約者が代表者で実印でない印鑑を使用している</t>
    </r>
    <rPh sb="7" eb="9">
      <t>シテイ</t>
    </rPh>
    <rPh sb="10" eb="12">
      <t>ヨウシキ</t>
    </rPh>
    <rPh sb="16" eb="19">
      <t>ケイヤクシャ</t>
    </rPh>
    <rPh sb="20" eb="23">
      <t>ダイヒョウシャ</t>
    </rPh>
    <rPh sb="24" eb="26">
      <t>ジツイン</t>
    </rPh>
    <rPh sb="29" eb="31">
      <t>インカン</t>
    </rPh>
    <rPh sb="32" eb="34">
      <t>シヨウ</t>
    </rPh>
    <phoneticPr fontId="2"/>
  </si>
  <si>
    <r>
      <rPr>
        <sz val="11"/>
        <rFont val="ＭＳ Ｐ明朝"/>
        <family val="1"/>
        <charset val="128"/>
      </rPr>
      <t>委任状（指定の様式）</t>
    </r>
    <r>
      <rPr>
        <sz val="10"/>
        <rFont val="ＭＳ Ｐ明朝"/>
        <family val="1"/>
        <charset val="128"/>
      </rPr>
      <t xml:space="preserve">
◇新たに代理人を立てる場合
</t>
    </r>
    <r>
      <rPr>
        <sz val="10"/>
        <color indexed="10"/>
        <rFont val="ＭＳ Ｐゴシック"/>
        <family val="3"/>
        <charset val="128"/>
      </rPr>
      <t>　・</t>
    </r>
    <r>
      <rPr>
        <b/>
        <sz val="10"/>
        <color indexed="10"/>
        <rFont val="ＭＳ Ｐゴシック"/>
        <family val="3"/>
        <charset val="128"/>
      </rPr>
      <t>建築士事務所、測量業等の法律により事務所所在地の届出が必要な業種を
　　登録している方は、許可・登録の変更届又は申請書控の写し
　・建設業の場合は建設業許可の変更届又は申請書控えの写し(受付印が押して
　　あるもの）及び専任技術者の届出の写し</t>
    </r>
    <r>
      <rPr>
        <sz val="10"/>
        <rFont val="ＭＳ Ｐゴシック"/>
        <family val="3"/>
        <charset val="128"/>
      </rPr>
      <t xml:space="preserve">
　　・上記以外の業種の方は、家屋等賃貸借契約書などの契約先所在地を
　　　確認できる書類</t>
    </r>
    <rPh sb="0" eb="3">
      <t>イニンジョウ</t>
    </rPh>
    <rPh sb="4" eb="6">
      <t>シテイ</t>
    </rPh>
    <rPh sb="7" eb="9">
      <t>ヨウシキ</t>
    </rPh>
    <rPh sb="12" eb="13">
      <t>アラ</t>
    </rPh>
    <rPh sb="15" eb="18">
      <t>ダイリニン</t>
    </rPh>
    <rPh sb="19" eb="20">
      <t>タ</t>
    </rPh>
    <rPh sb="22" eb="24">
      <t>バアイ</t>
    </rPh>
    <rPh sb="54" eb="56">
      <t>ヒツヨウ</t>
    </rPh>
    <rPh sb="93" eb="96">
      <t>ケンセツギョウ</t>
    </rPh>
    <rPh sb="97" eb="99">
      <t>バアイ</t>
    </rPh>
    <rPh sb="100" eb="103">
      <t>ケンセツギョウ</t>
    </rPh>
    <rPh sb="103" eb="105">
      <t>キョカ</t>
    </rPh>
    <rPh sb="106" eb="108">
      <t>ヘンコウ</t>
    </rPh>
    <rPh sb="108" eb="109">
      <t>トドケ</t>
    </rPh>
    <rPh sb="109" eb="110">
      <t>マタ</t>
    </rPh>
    <rPh sb="111" eb="114">
      <t>シンセイショ</t>
    </rPh>
    <rPh sb="114" eb="115">
      <t>ヒカ</t>
    </rPh>
    <rPh sb="117" eb="118">
      <t>ウツ</t>
    </rPh>
    <rPh sb="120" eb="122">
      <t>ウケツケ</t>
    </rPh>
    <rPh sb="122" eb="123">
      <t>イン</t>
    </rPh>
    <rPh sb="124" eb="125">
      <t>オ</t>
    </rPh>
    <rPh sb="135" eb="136">
      <t>オヨ</t>
    </rPh>
    <rPh sb="137" eb="139">
      <t>センニン</t>
    </rPh>
    <rPh sb="139" eb="142">
      <t>ギジュツシャ</t>
    </rPh>
    <rPh sb="143" eb="144">
      <t>トドケ</t>
    </rPh>
    <rPh sb="144" eb="145">
      <t>デ</t>
    </rPh>
    <rPh sb="146" eb="147">
      <t>ウツ</t>
    </rPh>
    <rPh sb="152" eb="154">
      <t>ジョウキ</t>
    </rPh>
    <rPh sb="154" eb="156">
      <t>イガイ</t>
    </rPh>
    <rPh sb="157" eb="159">
      <t>ギョウシュ</t>
    </rPh>
    <rPh sb="160" eb="161">
      <t>カタ</t>
    </rPh>
    <rPh sb="163" eb="165">
      <t>カオク</t>
    </rPh>
    <rPh sb="165" eb="166">
      <t>トウ</t>
    </rPh>
    <rPh sb="166" eb="169">
      <t>チンタイシャク</t>
    </rPh>
    <rPh sb="169" eb="172">
      <t>ケイヤクショ</t>
    </rPh>
    <rPh sb="175" eb="178">
      <t>ケイヤクサキ</t>
    </rPh>
    <rPh sb="178" eb="181">
      <t>ショザイチ</t>
    </rPh>
    <rPh sb="186" eb="188">
      <t>カクニン</t>
    </rPh>
    <rPh sb="191" eb="193">
      <t>ショルイ</t>
    </rPh>
    <phoneticPr fontId="2"/>
  </si>
  <si>
    <t>(1)</t>
    <phoneticPr fontId="2"/>
  </si>
  <si>
    <r>
      <t>各種許可・登録の変更証明書
　　</t>
    </r>
    <r>
      <rPr>
        <b/>
        <sz val="10"/>
        <color indexed="10"/>
        <rFont val="ＭＳ Ｐゴシック"/>
        <family val="3"/>
        <charset val="128"/>
      </rPr>
      <t>建設業、建築士事務所、測量業等の法律により事務所所在地の届出が必要な
　　業種を登録している方は、許可・登録の変更届又は申請書の控の写し</t>
    </r>
    <phoneticPr fontId="2"/>
  </si>
  <si>
    <t>(2)</t>
    <phoneticPr fontId="2"/>
  </si>
  <si>
    <t>仮移転の場合も含む</t>
    <phoneticPr fontId="2"/>
  </si>
  <si>
    <t>(3)</t>
    <phoneticPr fontId="2"/>
  </si>
  <si>
    <r>
      <t>郵便番号の変更を伴う場合は、必ず</t>
    </r>
    <r>
      <rPr>
        <b/>
        <sz val="10"/>
        <color indexed="10"/>
        <rFont val="ＭＳ Ｐ明朝"/>
        <family val="1"/>
        <charset val="128"/>
      </rPr>
      <t>郵便番号</t>
    </r>
    <r>
      <rPr>
        <sz val="10"/>
        <rFont val="ＭＳ Ｐ明朝"/>
        <family val="1"/>
        <charset val="128"/>
      </rPr>
      <t>を記入してください</t>
    </r>
    <rPh sb="0" eb="4">
      <t>ユウビンバンゴウ</t>
    </rPh>
    <rPh sb="5" eb="7">
      <t>ヘンコウ</t>
    </rPh>
    <rPh sb="8" eb="9">
      <t>トモナ</t>
    </rPh>
    <rPh sb="10" eb="12">
      <t>バアイ</t>
    </rPh>
    <rPh sb="14" eb="15">
      <t>カナラ</t>
    </rPh>
    <rPh sb="16" eb="20">
      <t>ユウビンバンゴウ</t>
    </rPh>
    <rPh sb="21" eb="23">
      <t>キニュウ</t>
    </rPh>
    <phoneticPr fontId="2"/>
  </si>
  <si>
    <t>1部</t>
    <phoneticPr fontId="2"/>
  </si>
  <si>
    <t>eメールアドレス</t>
    <phoneticPr fontId="2"/>
  </si>
  <si>
    <t>（建設業許可、補償コンサルタント、建設コンサルタント等）</t>
    <rPh sb="1" eb="4">
      <t>ケンセツギョウ</t>
    </rPh>
    <rPh sb="4" eb="6">
      <t>キョカ</t>
    </rPh>
    <rPh sb="7" eb="9">
      <t>ホショウ</t>
    </rPh>
    <rPh sb="17" eb="19">
      <t>ケンセツ</t>
    </rPh>
    <rPh sb="26" eb="27">
      <t>ナド</t>
    </rPh>
    <phoneticPr fontId="2"/>
  </si>
  <si>
    <t>◆　注意事項　◆</t>
    <rPh sb="2" eb="4">
      <t>チュウイ</t>
    </rPh>
    <rPh sb="4" eb="6">
      <t>ジコウ</t>
    </rPh>
    <phoneticPr fontId="2"/>
  </si>
  <si>
    <t xml:space="preserve">☆　改訂版受付票の作成について </t>
    <phoneticPr fontId="2"/>
  </si>
  <si>
    <t>☆　委任状及び使用印鑑届は、必ず指定の様式（当公社ホームページにも掲載）を使用してください。</t>
    <phoneticPr fontId="2"/>
  </si>
  <si>
    <t>☆　合併・営業譲渡の場合は、別途事務手続きがありますので、下記アドレスへメールにてお問い合わせください。</t>
    <rPh sb="29" eb="31">
      <t>カキ</t>
    </rPh>
    <rPh sb="42" eb="43">
      <t>ト</t>
    </rPh>
    <rPh sb="44" eb="45">
      <t>ア</t>
    </rPh>
    <phoneticPr fontId="2"/>
  </si>
  <si>
    <t>☆　申請業種の一部取り消しは「競争入札参加資格取消申請書」（当公社ホームページに掲載）にて行なってください。</t>
    <rPh sb="30" eb="31">
      <t>トウ</t>
    </rPh>
    <rPh sb="31" eb="33">
      <t>コウシャ</t>
    </rPh>
    <rPh sb="40" eb="42">
      <t>ケイサイ</t>
    </rPh>
    <phoneticPr fontId="2"/>
  </si>
  <si>
    <t>☆　電子認証カードの登録内容はご自身で変更してください。</t>
    <phoneticPr fontId="2"/>
  </si>
  <si>
    <t>☆　電子入札案件で指名中の場合は、開札まで変更届を保留しておいてください。</t>
    <rPh sb="2" eb="4">
      <t>デンシ</t>
    </rPh>
    <rPh sb="4" eb="6">
      <t>ニュウサツ</t>
    </rPh>
    <rPh sb="6" eb="8">
      <t>アンケン</t>
    </rPh>
    <rPh sb="9" eb="12">
      <t>シメイチュウ</t>
    </rPh>
    <rPh sb="13" eb="15">
      <t>バアイ</t>
    </rPh>
    <rPh sb="17" eb="19">
      <t>カイサツ</t>
    </rPh>
    <rPh sb="21" eb="23">
      <t>ヘンコウ</t>
    </rPh>
    <rPh sb="23" eb="24">
      <t>トドケ</t>
    </rPh>
    <rPh sb="25" eb="27">
      <t>ホリュウ</t>
    </rPh>
    <phoneticPr fontId="2"/>
  </si>
  <si>
    <t>　（入札～開札の間に事業者情報の変更を行うと「入札者情報エラー」になる為、開札時に「入札無効」となります。）</t>
    <rPh sb="2" eb="4">
      <t>ニュウサツ</t>
    </rPh>
    <rPh sb="5" eb="7">
      <t>カイサツ</t>
    </rPh>
    <rPh sb="8" eb="9">
      <t>アイダ</t>
    </rPh>
    <rPh sb="10" eb="13">
      <t>ジギョウシャ</t>
    </rPh>
    <rPh sb="13" eb="15">
      <t>ジョウホウ</t>
    </rPh>
    <rPh sb="16" eb="18">
      <t>ヘンコウ</t>
    </rPh>
    <rPh sb="19" eb="20">
      <t>オコナ</t>
    </rPh>
    <rPh sb="23" eb="26">
      <t>ニュウサツシャ</t>
    </rPh>
    <rPh sb="26" eb="28">
      <t>ジョウホウ</t>
    </rPh>
    <rPh sb="35" eb="36">
      <t>タメ</t>
    </rPh>
    <rPh sb="37" eb="39">
      <t>カイサツ</t>
    </rPh>
    <rPh sb="39" eb="40">
      <t>ジ</t>
    </rPh>
    <rPh sb="42" eb="44">
      <t>ニュウサツ</t>
    </rPh>
    <rPh sb="44" eb="46">
      <t>ムコウ</t>
    </rPh>
    <phoneticPr fontId="2"/>
  </si>
  <si>
    <t>電子入札システムからの自動応答メール（指名通知のお知らせ等）のアドレスはご自身で変更してください。（「利用者登録」の「変更」を行ってください。）</t>
    <rPh sb="0" eb="2">
      <t>デンシ</t>
    </rPh>
    <rPh sb="2" eb="4">
      <t>ニュウサツ</t>
    </rPh>
    <rPh sb="11" eb="13">
      <t>ジドウ</t>
    </rPh>
    <rPh sb="13" eb="15">
      <t>オウトウ</t>
    </rPh>
    <rPh sb="19" eb="21">
      <t>シメイ</t>
    </rPh>
    <rPh sb="21" eb="23">
      <t>ツウチ</t>
    </rPh>
    <rPh sb="25" eb="26">
      <t>シ</t>
    </rPh>
    <rPh sb="28" eb="29">
      <t>ナド</t>
    </rPh>
    <rPh sb="37" eb="39">
      <t>ジシン</t>
    </rPh>
    <rPh sb="40" eb="42">
      <t>ヘンコウ</t>
    </rPh>
    <rPh sb="51" eb="54">
      <t>リヨウシャ</t>
    </rPh>
    <rPh sb="54" eb="56">
      <t>トウロク</t>
    </rPh>
    <rPh sb="59" eb="61">
      <t>ヘンコウ</t>
    </rPh>
    <rPh sb="63" eb="64">
      <t>オコナ</t>
    </rPh>
    <phoneticPr fontId="2"/>
  </si>
  <si>
    <t>◆　問い合わせ先　◆</t>
    <rPh sb="2" eb="3">
      <t>ト</t>
    </rPh>
    <rPh sb="4" eb="5">
      <t>ア</t>
    </rPh>
    <rPh sb="7" eb="8">
      <t>サキ</t>
    </rPh>
    <phoneticPr fontId="2"/>
  </si>
  <si>
    <r>
      <rPr>
        <sz val="8"/>
        <rFont val="Meiryo UI"/>
        <family val="3"/>
        <charset val="128"/>
      </rPr>
      <t xml:space="preserve">公益財団法人 </t>
    </r>
    <r>
      <rPr>
        <sz val="11"/>
        <rFont val="Meiryo UI"/>
        <family val="3"/>
        <charset val="128"/>
      </rPr>
      <t>東京都都市づくり公社　総務部 企画経理課 契約検査係</t>
    </r>
    <rPh sb="0" eb="2">
      <t>コウエキ</t>
    </rPh>
    <rPh sb="2" eb="4">
      <t>ザイダン</t>
    </rPh>
    <rPh sb="4" eb="6">
      <t>ホウジン</t>
    </rPh>
    <rPh sb="7" eb="10">
      <t>トウキョウト</t>
    </rPh>
    <rPh sb="10" eb="15">
      <t>シントシケンセツ</t>
    </rPh>
    <rPh sb="15" eb="17">
      <t>コウシャ</t>
    </rPh>
    <phoneticPr fontId="2"/>
  </si>
  <si>
    <t>メールアドレス：　touroku-toshizukuri@toshizukuri.or.jp</t>
    <phoneticPr fontId="2"/>
  </si>
  <si>
    <t>所在地：　〒192-0904 東京都八王子市子安町4-7-1 サザンスカイタワー八王子 7F</t>
    <rPh sb="0" eb="3">
      <t>ショザイチ</t>
    </rPh>
    <rPh sb="15" eb="18">
      <t>トウキョウト</t>
    </rPh>
    <rPh sb="18" eb="22">
      <t>ハチオウジシ</t>
    </rPh>
    <rPh sb="22" eb="25">
      <t>コヤスマチ</t>
    </rPh>
    <rPh sb="40" eb="43">
      <t>ハチオウジ</t>
    </rPh>
    <phoneticPr fontId="2"/>
  </si>
  <si>
    <t>FAX：　042-686-1302</t>
    <phoneticPr fontId="2"/>
  </si>
  <si>
    <t>受付時間：　９：００ ～ １２：００、１３：００ ～ １７：００</t>
    <rPh sb="0" eb="2">
      <t>ウケツケ</t>
    </rPh>
    <rPh sb="2" eb="4">
      <t>ジカン</t>
    </rPh>
    <phoneticPr fontId="2"/>
  </si>
  <si>
    <t>委　　　任　　　状</t>
    <rPh sb="0" eb="1">
      <t>イ</t>
    </rPh>
    <rPh sb="4" eb="5">
      <t>ニン</t>
    </rPh>
    <rPh sb="8" eb="9">
      <t>ジョウ</t>
    </rPh>
    <phoneticPr fontId="2"/>
  </si>
  <si>
    <t>区市(政令区)郡町村</t>
    <rPh sb="0" eb="1">
      <t>ク</t>
    </rPh>
    <rPh sb="1" eb="2">
      <t>シ</t>
    </rPh>
    <rPh sb="3" eb="5">
      <t>セイレイ</t>
    </rPh>
    <rPh sb="5" eb="6">
      <t>ク</t>
    </rPh>
    <rPh sb="7" eb="8">
      <t>グン</t>
    </rPh>
    <rPh sb="8" eb="10">
      <t>チョウソン</t>
    </rPh>
    <rPh sb="9" eb="10">
      <t>ムラ</t>
    </rPh>
    <phoneticPr fontId="2"/>
  </si>
  <si>
    <t>区市(政令区)郡町村</t>
    <rPh sb="0" eb="1">
      <t>ク</t>
    </rPh>
    <rPh sb="1" eb="2">
      <t>シ</t>
    </rPh>
    <rPh sb="3" eb="5">
      <t>セイレイ</t>
    </rPh>
    <rPh sb="5" eb="6">
      <t>ク</t>
    </rPh>
    <rPh sb="7" eb="8">
      <t>グン</t>
    </rPh>
    <rPh sb="8" eb="10">
      <t>チョウソン</t>
    </rPh>
    <phoneticPr fontId="2"/>
  </si>
  <si>
    <t>都道府県</t>
    <rPh sb="0" eb="4">
      <t>トドウフケン</t>
    </rPh>
    <phoneticPr fontId="2"/>
  </si>
  <si>
    <t>適用除外（土建保組合等に加入）</t>
    <rPh sb="0" eb="2">
      <t>テキヨウ</t>
    </rPh>
    <rPh sb="2" eb="4">
      <t>ジョガイ</t>
    </rPh>
    <rPh sb="5" eb="6">
      <t>ツチ</t>
    </rPh>
    <rPh sb="6" eb="8">
      <t>ケンポウ</t>
    </rPh>
    <rPh sb="8" eb="10">
      <t>クミアイ</t>
    </rPh>
    <rPh sb="10" eb="11">
      <t>ナド</t>
    </rPh>
    <rPh sb="12" eb="14">
      <t>カニュウ</t>
    </rPh>
    <phoneticPr fontId="2"/>
  </si>
  <si>
    <t>入力フォーム《工事》　　基本情報</t>
    <rPh sb="0" eb="2">
      <t>ニュウリョク</t>
    </rPh>
    <rPh sb="7" eb="9">
      <t>コウジ</t>
    </rPh>
    <rPh sb="12" eb="14">
      <t>キホン</t>
    </rPh>
    <rPh sb="14" eb="16">
      <t>ジョウホウ</t>
    </rPh>
    <phoneticPr fontId="2"/>
  </si>
  <si>
    <t>　(注)実印と類似の印鑑は使用しないこと</t>
    <rPh sb="2" eb="3">
      <t>チュウ</t>
    </rPh>
    <rPh sb="4" eb="6">
      <t>ジツイン</t>
    </rPh>
    <rPh sb="7" eb="9">
      <t>ルイジ</t>
    </rPh>
    <rPh sb="10" eb="12">
      <t>インカン</t>
    </rPh>
    <rPh sb="13" eb="15">
      <t>シヨウ</t>
    </rPh>
    <phoneticPr fontId="2"/>
  </si>
  <si>
    <t>　　　　　　　　　　　　　　　　　　　　　　　　　　　　　　　　　　　　　　　　　　　　　　　　　　　　　　　　　　　　　　　　　　　　　　　　　　　　　　　　　　　　　　　　　　　　　　　　　　　　　　　　　　　　　　　　　　　　　　　　　　　　　　　　　　　　　　　　　　　　　　　　　　　　　　　　　　　　　　　　　　　　　　　　　　　　　　　　　　　　　　　　　　　　　　　　　　　　　　　　　　　　　　　　　　　　　　　　　　　　　　　　　　　　　　　　　　　　　　　　　　　　　　　　　　　　　　　　　　　　　　　　　　　　　　　　　　　　　　　　　　　　　　　　　　　　　　　　　　　　　　　　　　　　　　　　　　　　　</t>
    <phoneticPr fontId="2"/>
  </si>
  <si>
    <t>補償コンサル登録</t>
    <rPh sb="0" eb="2">
      <t>ホショウ</t>
    </rPh>
    <rPh sb="6" eb="8">
      <t>トウロク</t>
    </rPh>
    <phoneticPr fontId="2"/>
  </si>
  <si>
    <t>代表取締役会長兼社長執行役員</t>
  </si>
  <si>
    <t>代表社員</t>
  </si>
  <si>
    <t>代表取締役社長執行役員</t>
  </si>
  <si>
    <t>←　0 から始まる5文字の数字、「新規」の方は空白
　　忘れてしまった方も空白</t>
    <rPh sb="6" eb="7">
      <t>ハジ</t>
    </rPh>
    <rPh sb="10" eb="12">
      <t>モジ</t>
    </rPh>
    <rPh sb="13" eb="15">
      <t>スウジ</t>
    </rPh>
    <rPh sb="17" eb="19">
      <t>シンキ</t>
    </rPh>
    <rPh sb="21" eb="22">
      <t>カタ</t>
    </rPh>
    <rPh sb="23" eb="25">
      <t>クウハク</t>
    </rPh>
    <rPh sb="28" eb="29">
      <t>ワス</t>
    </rPh>
    <rPh sb="35" eb="36">
      <t>カタ</t>
    </rPh>
    <rPh sb="37" eb="39">
      <t>クウハク</t>
    </rPh>
    <phoneticPr fontId="2"/>
  </si>
  <si>
    <t>電話：　042-686-1181</t>
    <rPh sb="0" eb="2">
      <t>デンワ</t>
    </rPh>
    <phoneticPr fontId="2"/>
  </si>
  <si>
    <t>おところ：</t>
    <phoneticPr fontId="2"/>
  </si>
  <si>
    <t>〒192－0904</t>
    <phoneticPr fontId="2"/>
  </si>
  <si>
    <t>東京都八王子市子安町四丁目7番1号</t>
    <rPh sb="0" eb="2">
      <t>トウキョウ</t>
    </rPh>
    <rPh sb="2" eb="3">
      <t>ト</t>
    </rPh>
    <rPh sb="3" eb="7">
      <t>ハチオウジシ</t>
    </rPh>
    <rPh sb="7" eb="10">
      <t>コヤスマチ</t>
    </rPh>
    <rPh sb="10" eb="13">
      <t>ヨンチョウメ</t>
    </rPh>
    <rPh sb="14" eb="15">
      <t>バン</t>
    </rPh>
    <rPh sb="16" eb="17">
      <t>ゴウ</t>
    </rPh>
    <phoneticPr fontId="2"/>
  </si>
  <si>
    <t>お届け先</t>
    <rPh sb="1" eb="2">
      <t>トド</t>
    </rPh>
    <rPh sb="3" eb="4">
      <t>サキ</t>
    </rPh>
    <phoneticPr fontId="2"/>
  </si>
  <si>
    <t>サザンスカイタワー八王子　7階</t>
    <rPh sb="9" eb="12">
      <t>ハチオウジ</t>
    </rPh>
    <rPh sb="14" eb="15">
      <t>カイ</t>
    </rPh>
    <phoneticPr fontId="2"/>
  </si>
  <si>
    <t>To</t>
    <phoneticPr fontId="2"/>
  </si>
  <si>
    <r>
      <rPr>
        <sz val="16"/>
        <rFont val="Meiryo UI"/>
        <family val="3"/>
        <charset val="128"/>
      </rPr>
      <t>公益財団法人</t>
    </r>
    <r>
      <rPr>
        <sz val="22"/>
        <rFont val="Meiryo UI"/>
        <family val="3"/>
        <charset val="128"/>
      </rPr>
      <t>東京都都市づくり公社</t>
    </r>
    <phoneticPr fontId="2"/>
  </si>
  <si>
    <t>総務部 企画経理課 契約検査係</t>
    <phoneticPr fontId="2"/>
  </si>
  <si>
    <t>電話番号：</t>
    <rPh sb="0" eb="2">
      <t>デンワ</t>
    </rPh>
    <rPh sb="2" eb="4">
      <t>バンゴウ</t>
    </rPh>
    <phoneticPr fontId="2"/>
  </si>
  <si>
    <t>　042-686-1181</t>
    <phoneticPr fontId="2"/>
  </si>
  <si>
    <t>ご依頼主</t>
    <rPh sb="1" eb="3">
      <t>イライ</t>
    </rPh>
    <rPh sb="3" eb="4">
      <t>ヌシ</t>
    </rPh>
    <phoneticPr fontId="2"/>
  </si>
  <si>
    <t>From</t>
    <phoneticPr fontId="2"/>
  </si>
  <si>
    <t>実 際 の 所 在 地</t>
    <rPh sb="0" eb="1">
      <t>ジツ</t>
    </rPh>
    <rPh sb="2" eb="3">
      <t>サイ</t>
    </rPh>
    <phoneticPr fontId="2"/>
  </si>
  <si>
    <r>
      <t>↓　町名地番は、略さず</t>
    </r>
    <r>
      <rPr>
        <b/>
        <sz val="9"/>
        <color indexed="10"/>
        <rFont val="ＭＳ ゴシック"/>
        <family val="3"/>
        <charset val="128"/>
      </rPr>
      <t>登記どおりに</t>
    </r>
    <r>
      <rPr>
        <sz val="9"/>
        <color indexed="10"/>
        <rFont val="ＭＳ ゴシック"/>
        <family val="3"/>
        <charset val="128"/>
      </rPr>
      <t>入力して下さい
　　(建物名の記入は、任意)</t>
    </r>
    <rPh sb="2" eb="4">
      <t>チョウメイ</t>
    </rPh>
    <rPh sb="4" eb="6">
      <t>チバン</t>
    </rPh>
    <rPh sb="8" eb="9">
      <t>リャク</t>
    </rPh>
    <rPh sb="11" eb="13">
      <t>トウキ</t>
    </rPh>
    <rPh sb="17" eb="19">
      <t>ニュウリョク</t>
    </rPh>
    <rPh sb="21" eb="22">
      <t>クダ</t>
    </rPh>
    <rPh sb="28" eb="30">
      <t>タテモノ</t>
    </rPh>
    <rPh sb="30" eb="31">
      <t>メイ</t>
    </rPh>
    <rPh sb="32" eb="34">
      <t>キニュウ</t>
    </rPh>
    <rPh sb="36" eb="38">
      <t>ニンイ</t>
    </rPh>
    <phoneticPr fontId="2"/>
  </si>
  <si>
    <t>建物名</t>
    <rPh sb="0" eb="2">
      <t>タテモノ</t>
    </rPh>
    <rPh sb="2" eb="3">
      <t>メイ</t>
    </rPh>
    <phoneticPr fontId="2"/>
  </si>
  <si>
    <t>法人番号 又は　
適格請求書発行事業者登録番号</t>
    <rPh sb="0" eb="2">
      <t>ホウジン</t>
    </rPh>
    <rPh sb="2" eb="4">
      <t>バンゴウ</t>
    </rPh>
    <rPh sb="5" eb="6">
      <t>マタ</t>
    </rPh>
    <phoneticPr fontId="2"/>
  </si>
  <si>
    <t>↑　13桁の数字(法人番号) 又は　T(法人番号)の14文字(適格請求書発行事業者登録番号)</t>
    <rPh sb="4" eb="5">
      <t>ケタ</t>
    </rPh>
    <rPh sb="6" eb="8">
      <t>スウジ</t>
    </rPh>
    <rPh sb="9" eb="11">
      <t>ホウジン</t>
    </rPh>
    <rPh sb="11" eb="13">
      <t>バンゴウ</t>
    </rPh>
    <rPh sb="15" eb="16">
      <t>マタ</t>
    </rPh>
    <rPh sb="20" eb="22">
      <t>ホウジン</t>
    </rPh>
    <rPh sb="22" eb="24">
      <t>バンゴウ</t>
    </rPh>
    <rPh sb="28" eb="30">
      <t>モジ</t>
    </rPh>
    <rPh sb="31" eb="33">
      <t>テキカク</t>
    </rPh>
    <rPh sb="33" eb="36">
      <t>セイキュウショ</t>
    </rPh>
    <rPh sb="36" eb="38">
      <t>ハッコウ</t>
    </rPh>
    <rPh sb="38" eb="41">
      <t>ジギョウシャ</t>
    </rPh>
    <rPh sb="41" eb="43">
      <t>トウロク</t>
    </rPh>
    <rPh sb="43" eb="45">
      <t>バンゴウ</t>
    </rPh>
    <phoneticPr fontId="2"/>
  </si>
  <si>
    <t>法人番号</t>
    <rPh sb="0" eb="2">
      <t>ホウジン</t>
    </rPh>
    <rPh sb="2" eb="4">
      <t>バンゴウ</t>
    </rPh>
    <phoneticPr fontId="1"/>
  </si>
  <si>
    <t>文字</t>
    <rPh sb="0" eb="2">
      <t>モジ</t>
    </rPh>
    <phoneticPr fontId="2"/>
  </si>
  <si>
    <t>イ．親会社を同じくする子会社同士の関係にある場合
　（区分に該当するものを下欄に記入してください）</t>
    <phoneticPr fontId="2"/>
  </si>
  <si>
    <t>ア．親会社と子会社の関係にある場合</t>
    <rPh sb="2" eb="5">
      <t>オヤガイシャ</t>
    </rPh>
    <rPh sb="6" eb="9">
      <t>コガイシャ</t>
    </rPh>
    <rPh sb="10" eb="12">
      <t>カンケイ</t>
    </rPh>
    <rPh sb="15" eb="17">
      <t>バアイ</t>
    </rPh>
    <phoneticPr fontId="2"/>
  </si>
  <si>
    <t>イ．親会社を同じくする子会社同士の関係にある場合</t>
    <rPh sb="2" eb="5">
      <t>オヤガイシャ</t>
    </rPh>
    <rPh sb="6" eb="7">
      <t>オナ</t>
    </rPh>
    <rPh sb="11" eb="14">
      <t>コガイシャ</t>
    </rPh>
    <rPh sb="14" eb="16">
      <t>ドウシ</t>
    </rPh>
    <rPh sb="17" eb="19">
      <t>カンケイ</t>
    </rPh>
    <rPh sb="22" eb="24">
      <t>バアイ</t>
    </rPh>
    <phoneticPr fontId="2"/>
  </si>
  <si>
    <t>ウ．役員が他の会社の役員を兼ねている場合</t>
    <phoneticPr fontId="2"/>
  </si>
  <si>
    <t>インボイス制度対応確認用</t>
    <rPh sb="5" eb="7">
      <t>セイド</t>
    </rPh>
    <rPh sb="7" eb="9">
      <t>タイオウ</t>
    </rPh>
    <rPh sb="9" eb="12">
      <t>カクニンヨウ</t>
    </rPh>
    <phoneticPr fontId="2"/>
  </si>
  <si>
    <t>変　更　内　容</t>
    <rPh sb="0" eb="1">
      <t>ヘン</t>
    </rPh>
    <rPh sb="2" eb="3">
      <t>サラ</t>
    </rPh>
    <rPh sb="4" eb="5">
      <t>ナイ</t>
    </rPh>
    <rPh sb="6" eb="7">
      <t>カタチ</t>
    </rPh>
    <phoneticPr fontId="2"/>
  </si>
  <si>
    <t xml:space="preserve">☆　登記簿及び印鑑証明書等の公的証明書類は、発行日からできるだけ3箇月以内のものを添付してください。 </t>
    <phoneticPr fontId="2"/>
  </si>
  <si>
    <r>
      <t>登記簿謄本（写）
印鑑証明書（正本）
委任状　　又は　　使用印鑑届
建設業許可（写）
建築士事務所登録（写）
測量業登録（写）
その他（許可証・証明書等）</t>
    </r>
    <r>
      <rPr>
        <sz val="8"/>
        <rFont val="ＭＳ Ｐ明朝"/>
        <family val="1"/>
        <charset val="128"/>
      </rPr>
      <t>↓記入</t>
    </r>
    <rPh sb="0" eb="3">
      <t>トウキボ</t>
    </rPh>
    <rPh sb="3" eb="5">
      <t>トウホン</t>
    </rPh>
    <rPh sb="6" eb="7">
      <t>ウツ</t>
    </rPh>
    <rPh sb="10" eb="12">
      <t>インカン</t>
    </rPh>
    <rPh sb="12" eb="15">
      <t>ショウメイショ</t>
    </rPh>
    <rPh sb="16" eb="18">
      <t>セイホン</t>
    </rPh>
    <rPh sb="21" eb="24">
      <t>イニンジョウ</t>
    </rPh>
    <rPh sb="26" eb="27">
      <t>マタ</t>
    </rPh>
    <rPh sb="30" eb="32">
      <t>シヨウ</t>
    </rPh>
    <rPh sb="32" eb="34">
      <t>インカン</t>
    </rPh>
    <rPh sb="34" eb="35">
      <t>トドケ</t>
    </rPh>
    <rPh sb="37" eb="40">
      <t>ケンセツギョウ</t>
    </rPh>
    <rPh sb="40" eb="42">
      <t>キョカ</t>
    </rPh>
    <rPh sb="43" eb="44">
      <t>ウツ</t>
    </rPh>
    <rPh sb="47" eb="50">
      <t>ケンチクシ</t>
    </rPh>
    <rPh sb="50" eb="52">
      <t>ジム</t>
    </rPh>
    <rPh sb="52" eb="53">
      <t>ショ</t>
    </rPh>
    <rPh sb="53" eb="55">
      <t>トウロク</t>
    </rPh>
    <rPh sb="56" eb="57">
      <t>ウツ</t>
    </rPh>
    <rPh sb="60" eb="62">
      <t>ソクリョウ</t>
    </rPh>
    <rPh sb="62" eb="63">
      <t>ギョウ</t>
    </rPh>
    <rPh sb="63" eb="65">
      <t>トウロク</t>
    </rPh>
    <rPh sb="66" eb="67">
      <t>ウツ</t>
    </rPh>
    <rPh sb="72" eb="73">
      <t>タ</t>
    </rPh>
    <rPh sb="74" eb="77">
      <t>キョカショウ</t>
    </rPh>
    <rPh sb="78" eb="80">
      <t>ショウメイ</t>
    </rPh>
    <rPh sb="80" eb="81">
      <t>ショ</t>
    </rPh>
    <rPh sb="81" eb="82">
      <t>ナド</t>
    </rPh>
    <rPh sb="84" eb="86">
      <t>キニュウ</t>
    </rPh>
    <phoneticPr fontId="2"/>
  </si>
  <si>
    <r>
      <t>　　　</t>
    </r>
    <r>
      <rPr>
        <b/>
        <sz val="10"/>
        <color indexed="16"/>
        <rFont val="ＭＳ Ｐゴシック"/>
        <family val="3"/>
        <charset val="128"/>
      </rPr>
      <t>使用印及び代理人印の使用範囲</t>
    </r>
    <r>
      <rPr>
        <b/>
        <sz val="9"/>
        <color indexed="16"/>
        <rFont val="ＭＳ Ｐゴシック"/>
        <family val="3"/>
        <charset val="128"/>
      </rPr>
      <t xml:space="preserve">
</t>
    </r>
    <r>
      <rPr>
        <sz val="10"/>
        <color indexed="16"/>
        <rFont val="ＭＳ Ｐゴシック"/>
        <family val="3"/>
        <charset val="128"/>
      </rPr>
      <t>・見積り及び入札について
・契約に関すること
・支払金の請求及び領収について
・入札参加資格申請に関する一切のこと</t>
    </r>
    <rPh sb="58" eb="60">
      <t>ニュウサツ</t>
    </rPh>
    <rPh sb="60" eb="62">
      <t>サンカ</t>
    </rPh>
    <rPh sb="62" eb="64">
      <t>シカク</t>
    </rPh>
    <rPh sb="64" eb="66">
      <t>シンセイ</t>
    </rPh>
    <rPh sb="67" eb="68">
      <t>カン</t>
    </rPh>
    <rPh sb="70" eb="72">
      <t>イッサイ</t>
    </rPh>
    <phoneticPr fontId="2"/>
  </si>
  <si>
    <r>
      <t>下記注意事項をよくお読みください。</t>
    </r>
    <r>
      <rPr>
        <sz val="11"/>
        <rFont val="ＭＳ Ｐゴシック"/>
        <family val="3"/>
        <charset val="128"/>
      </rPr>
      <t/>
    </r>
    <rPh sb="0" eb="2">
      <t>カキ</t>
    </rPh>
    <rPh sb="2" eb="4">
      <t>チュウイ</t>
    </rPh>
    <rPh sb="4" eb="6">
      <t>ジコウ</t>
    </rPh>
    <rPh sb="10" eb="11">
      <t>ヨ</t>
    </rPh>
    <phoneticPr fontId="2"/>
  </si>
  <si>
    <r>
      <rPr>
        <b/>
        <sz val="12"/>
        <color rgb="FFFF0000"/>
        <rFont val="ＭＳ Ｐ明朝"/>
        <family val="1"/>
        <charset val="128"/>
      </rPr>
      <t>受付票記載事項の変更</t>
    </r>
    <r>
      <rPr>
        <sz val="12"/>
        <rFont val="ＭＳ Ｐ明朝"/>
        <family val="1"/>
        <charset val="128"/>
      </rPr>
      <t>には</t>
    </r>
    <r>
      <rPr>
        <b/>
        <sz val="14"/>
        <color rgb="FF0000FF"/>
        <rFont val="EPSON 太丸ゴシック体Ｂ"/>
        <family val="3"/>
        <charset val="128"/>
      </rPr>
      <t>改訂版受付票</t>
    </r>
    <r>
      <rPr>
        <b/>
        <sz val="12"/>
        <color rgb="FF0000FF"/>
        <rFont val="ＭＳ Ｐ明朝"/>
        <family val="1"/>
        <charset val="128"/>
      </rPr>
      <t>（変更箇所を反映した新しい受付票）</t>
    </r>
    <r>
      <rPr>
        <b/>
        <sz val="14"/>
        <color rgb="FF0000FF"/>
        <rFont val="EPSON 太丸ゴシック体Ｂ"/>
        <family val="3"/>
        <charset val="128"/>
      </rPr>
      <t>の作成</t>
    </r>
    <r>
      <rPr>
        <sz val="14"/>
        <color rgb="FF0000FF"/>
        <rFont val="EPSON 太丸ゴシック体Ｂ"/>
        <family val="3"/>
        <charset val="128"/>
      </rPr>
      <t>が必要</t>
    </r>
    <r>
      <rPr>
        <sz val="12"/>
        <rFont val="ＭＳ Ｐ明朝"/>
        <family val="1"/>
        <charset val="128"/>
      </rPr>
      <t>です。</t>
    </r>
    <phoneticPr fontId="2"/>
  </si>
  <si>
    <t>↓</t>
    <phoneticPr fontId="2"/>
  </si>
  <si>
    <r>
      <t>登記簿〔履歴事項全部証明書〕謄本・・・</t>
    </r>
    <r>
      <rPr>
        <sz val="9"/>
        <rFont val="ＭＳ Ｐ明朝"/>
        <family val="1"/>
        <charset val="128"/>
      </rPr>
      <t>写しで可。</t>
    </r>
    <rPh sb="0" eb="3">
      <t>トウキボ</t>
    </rPh>
    <rPh sb="4" eb="8">
      <t>リレキジコウ</t>
    </rPh>
    <rPh sb="8" eb="10">
      <t>ゼンブ</t>
    </rPh>
    <rPh sb="10" eb="13">
      <t>ショウメイショ</t>
    </rPh>
    <rPh sb="14" eb="16">
      <t>トウホン</t>
    </rPh>
    <rPh sb="19" eb="20">
      <t>シャ</t>
    </rPh>
    <rPh sb="22" eb="23">
      <t>カ</t>
    </rPh>
    <phoneticPr fontId="2"/>
  </si>
  <si>
    <t>登記簿〔履歴事項全部証明書〕謄本・・・写しで可。
 　未登記の場合は、家屋等賃貸借契約書等の所在地を確認できる書類</t>
    <rPh sb="8" eb="10">
      <t>ゼンブ</t>
    </rPh>
    <phoneticPr fontId="2"/>
  </si>
  <si>
    <t>印鑑証明書（正本）〔提出用〕</t>
    <rPh sb="0" eb="2">
      <t>インカン</t>
    </rPh>
    <rPh sb="2" eb="5">
      <t>ショウメイショ</t>
    </rPh>
    <rPh sb="6" eb="8">
      <t>ショウホン</t>
    </rPh>
    <rPh sb="10" eb="13">
      <t>テイシュツヨウ</t>
    </rPh>
    <phoneticPr fontId="2"/>
  </si>
  <si>
    <t>１部</t>
    <phoneticPr fontId="2"/>
  </si>
  <si>
    <t>印鑑証明書（正本）〔提出用〕</t>
    <rPh sb="0" eb="2">
      <t>インカン</t>
    </rPh>
    <rPh sb="2" eb="5">
      <t>ショウメイショ</t>
    </rPh>
    <rPh sb="6" eb="8">
      <t>ショウホン</t>
    </rPh>
    <phoneticPr fontId="2"/>
  </si>
  <si>
    <t>削除の場合は変更届ではなく、「入札参加資格取消申請書」を提出してください。
競争入札参加資格審査結果通知書（東京都発行）・・・写し
東京都の受付票・・・写し</t>
    <rPh sb="0" eb="2">
      <t>サクジョ</t>
    </rPh>
    <rPh sb="3" eb="5">
      <t>バアイ</t>
    </rPh>
    <rPh sb="6" eb="9">
      <t>ヘンコウトドケ</t>
    </rPh>
    <rPh sb="28" eb="30">
      <t>テイシュツ</t>
    </rPh>
    <rPh sb="38" eb="40">
      <t>キョウソウ</t>
    </rPh>
    <rPh sb="40" eb="42">
      <t>ニュウサツ</t>
    </rPh>
    <rPh sb="42" eb="44">
      <t>サンカ</t>
    </rPh>
    <rPh sb="44" eb="46">
      <t>シカク</t>
    </rPh>
    <rPh sb="46" eb="48">
      <t>シンサ</t>
    </rPh>
    <rPh sb="48" eb="50">
      <t>ケッカ</t>
    </rPh>
    <rPh sb="50" eb="53">
      <t>ツウチショ</t>
    </rPh>
    <rPh sb="54" eb="57">
      <t>トウキョウト</t>
    </rPh>
    <rPh sb="57" eb="59">
      <t>ハッコウ</t>
    </rPh>
    <rPh sb="63" eb="64">
      <t>ウツ</t>
    </rPh>
    <rPh sb="66" eb="69">
      <t>トウキョウト</t>
    </rPh>
    <rPh sb="70" eb="72">
      <t>ウケツケ</t>
    </rPh>
    <rPh sb="72" eb="73">
      <t>ヒョウ</t>
    </rPh>
    <rPh sb="76" eb="77">
      <t>ウツ</t>
    </rPh>
    <phoneticPr fontId="2"/>
  </si>
  <si>
    <t>①許可・登録の証明書又は通知書の写し
②許可・登録の更新申請書の写し</t>
    <phoneticPr fontId="2"/>
  </si>
  <si>
    <t>◇表示変更（地番変更）の場合
　　　区市町村が発行する証明書の写し</t>
    <phoneticPr fontId="2"/>
  </si>
  <si>
    <t>☆　 郵送でお手続きをされる場合は、受付票が手元にない期間が生じますのでご注意ください。</t>
    <phoneticPr fontId="2"/>
  </si>
  <si>
    <t>１部</t>
    <rPh sb="1" eb="2">
      <t>ブ</t>
    </rPh>
    <phoneticPr fontId="2"/>
  </si>
  <si>
    <t>添付書類不要（固定電話のみの登録に限ります。携帯電話・PHS等は不可）
改訂版受付票と変更届を作成ください</t>
    <rPh sb="0" eb="2">
      <t>テンプ</t>
    </rPh>
    <rPh sb="2" eb="4">
      <t>ショルイ</t>
    </rPh>
    <rPh sb="4" eb="6">
      <t>フヨウ</t>
    </rPh>
    <rPh sb="7" eb="9">
      <t>コテイ</t>
    </rPh>
    <rPh sb="9" eb="11">
      <t>デンワ</t>
    </rPh>
    <rPh sb="14" eb="16">
      <t>トウロク</t>
    </rPh>
    <rPh sb="17" eb="18">
      <t>カギ</t>
    </rPh>
    <rPh sb="22" eb="24">
      <t>ケイタイ</t>
    </rPh>
    <rPh sb="24" eb="26">
      <t>デンワ</t>
    </rPh>
    <rPh sb="30" eb="31">
      <t>トウ</t>
    </rPh>
    <rPh sb="32" eb="34">
      <t>フカ</t>
    </rPh>
    <rPh sb="36" eb="39">
      <t>カイテイバン</t>
    </rPh>
    <rPh sb="39" eb="41">
      <t>ウケツケ</t>
    </rPh>
    <rPh sb="41" eb="42">
      <t>ヒョウ</t>
    </rPh>
    <rPh sb="43" eb="45">
      <t>ヘンコウ</t>
    </rPh>
    <rPh sb="45" eb="46">
      <t>トドケ</t>
    </rPh>
    <rPh sb="47" eb="49">
      <t>サクセイ</t>
    </rPh>
    <phoneticPr fontId="2"/>
  </si>
  <si>
    <t>添付書類不要
改訂版受付票と変更届を作成ください</t>
    <rPh sb="0" eb="2">
      <t>テンプ</t>
    </rPh>
    <rPh sb="2" eb="4">
      <t>ショルイ</t>
    </rPh>
    <rPh sb="4" eb="6">
      <t>フヨウ</t>
    </rPh>
    <rPh sb="7" eb="10">
      <t>カイテイバン</t>
    </rPh>
    <rPh sb="10" eb="12">
      <t>ウケツケ</t>
    </rPh>
    <rPh sb="12" eb="13">
      <t>ヒョウ</t>
    </rPh>
    <rPh sb="14" eb="16">
      <t>ヘンコウ</t>
    </rPh>
    <rPh sb="16" eb="17">
      <t>トドケ</t>
    </rPh>
    <rPh sb="18" eb="20">
      <t>サクセイ</t>
    </rPh>
    <phoneticPr fontId="2"/>
  </si>
  <si>
    <t>添付書類不要（個人のアドレスはできるだけ避けてください。）
改訂版受付票と変更届を作成ください</t>
    <rPh sb="0" eb="2">
      <t>テンプ</t>
    </rPh>
    <rPh sb="2" eb="4">
      <t>ショルイ</t>
    </rPh>
    <rPh sb="4" eb="6">
      <t>フヨウ</t>
    </rPh>
    <rPh sb="7" eb="9">
      <t>コジン</t>
    </rPh>
    <rPh sb="20" eb="21">
      <t>サ</t>
    </rPh>
    <rPh sb="30" eb="33">
      <t>カイテイバンウ</t>
    </rPh>
    <rPh sb="33" eb="40">
      <t>ケツケヒョウトヘンコウトドケ</t>
    </rPh>
    <rPh sb="41" eb="43">
      <t>サクセイ</t>
    </rPh>
    <phoneticPr fontId="2"/>
  </si>
  <si>
    <r>
      <t>登記簿〔履歴事項証明書〕謄本・・・</t>
    </r>
    <r>
      <rPr>
        <sz val="9"/>
        <rFont val="ＭＳ Ｐ明朝"/>
        <family val="1"/>
        <charset val="128"/>
      </rPr>
      <t>写しで可。</t>
    </r>
    <r>
      <rPr>
        <sz val="11"/>
        <rFont val="ＭＳ Ｐ明朝"/>
        <family val="1"/>
        <charset val="128"/>
      </rPr>
      <t/>
    </r>
    <rPh sb="0" eb="3">
      <t>トウキボ</t>
    </rPh>
    <rPh sb="4" eb="8">
      <t>リレキジコウ</t>
    </rPh>
    <rPh sb="8" eb="11">
      <t>ショウメイショ</t>
    </rPh>
    <rPh sb="12" eb="14">
      <t>トウホン</t>
    </rPh>
    <rPh sb="17" eb="18">
      <t>シャ</t>
    </rPh>
    <rPh sb="20" eb="21">
      <t>カ</t>
    </rPh>
    <phoneticPr fontId="2"/>
  </si>
  <si>
    <t>☆　メールアドレスの変更は、指名時の積算資料をお送りするメールアドレスのみの変更となります。</t>
    <rPh sb="10" eb="12">
      <t>ヘンコウ</t>
    </rPh>
    <rPh sb="14" eb="16">
      <t>シメイ</t>
    </rPh>
    <rPh sb="16" eb="17">
      <t>ジ</t>
    </rPh>
    <rPh sb="18" eb="20">
      <t>セキサン</t>
    </rPh>
    <rPh sb="20" eb="22">
      <t>シリョウ</t>
    </rPh>
    <rPh sb="24" eb="25">
      <t>オク</t>
    </rPh>
    <rPh sb="38" eb="40">
      <t>ヘンコウ</t>
    </rPh>
    <phoneticPr fontId="2"/>
  </si>
  <si>
    <t>入力前に印刷をしてご使用ください。</t>
    <rPh sb="0" eb="2">
      <t>ニュウリョク</t>
    </rPh>
    <rPh sb="2" eb="3">
      <t>マエ</t>
    </rPh>
    <rPh sb="4" eb="6">
      <t>インサツ</t>
    </rPh>
    <rPh sb="10" eb="12">
      <t>シヨウ</t>
    </rPh>
    <phoneticPr fontId="2"/>
  </si>
  <si>
    <t>※使用印を使わない場合、又は代理人を立てる場合は不要です。</t>
    <rPh sb="1" eb="3">
      <t>シヨウ</t>
    </rPh>
    <rPh sb="3" eb="4">
      <t>イン</t>
    </rPh>
    <rPh sb="5" eb="6">
      <t>ツカ</t>
    </rPh>
    <rPh sb="9" eb="11">
      <t>バアイ</t>
    </rPh>
    <rPh sb="12" eb="13">
      <t>マタ</t>
    </rPh>
    <rPh sb="14" eb="17">
      <t>ダイリニン</t>
    </rPh>
    <rPh sb="18" eb="19">
      <t>タ</t>
    </rPh>
    <rPh sb="21" eb="23">
      <t>バアイ</t>
    </rPh>
    <rPh sb="24" eb="26">
      <t>フヨウ</t>
    </rPh>
    <phoneticPr fontId="2"/>
  </si>
  <si>
    <t>実際の所在地</t>
    <rPh sb="0" eb="2">
      <t>ジッサイ</t>
    </rPh>
    <phoneticPr fontId="2"/>
  </si>
  <si>
    <t>企画経理課 契約検査係に相談してください。</t>
    <rPh sb="0" eb="2">
      <t>キカク</t>
    </rPh>
    <rPh sb="2" eb="5">
      <t>ケイリカ</t>
    </rPh>
    <rPh sb="6" eb="8">
      <t>ケイヤク</t>
    </rPh>
    <rPh sb="8" eb="10">
      <t>ケンサ</t>
    </rPh>
    <rPh sb="10" eb="11">
      <t>ガカリ</t>
    </rPh>
    <rPh sb="12" eb="14">
      <t>ソウダン</t>
    </rPh>
    <phoneticPr fontId="2"/>
  </si>
  <si>
    <t>過去5年間の公社及び東京都(23区・島しょ部含む)並びに多摩地域の市町村で行った申請業種の経歴（工事・コンサル）</t>
    <rPh sb="0" eb="2">
      <t>カコ</t>
    </rPh>
    <rPh sb="3" eb="5">
      <t>ネンカン</t>
    </rPh>
    <rPh sb="6" eb="8">
      <t>コウシャ</t>
    </rPh>
    <rPh sb="8" eb="9">
      <t>オヨ</t>
    </rPh>
    <rPh sb="10" eb="13">
      <t>トウキョウト</t>
    </rPh>
    <rPh sb="16" eb="17">
      <t>ク</t>
    </rPh>
    <rPh sb="18" eb="19">
      <t>トウ</t>
    </rPh>
    <rPh sb="21" eb="22">
      <t>ブ</t>
    </rPh>
    <rPh sb="22" eb="23">
      <t>フク</t>
    </rPh>
    <rPh sb="25" eb="26">
      <t>ナラ</t>
    </rPh>
    <rPh sb="28" eb="30">
      <t>タマ</t>
    </rPh>
    <rPh sb="30" eb="32">
      <t>チイキ</t>
    </rPh>
    <rPh sb="33" eb="36">
      <t>シチョウソン</t>
    </rPh>
    <rPh sb="37" eb="38">
      <t>オコナ</t>
    </rPh>
    <rPh sb="40" eb="42">
      <t>シンセイ</t>
    </rPh>
    <rPh sb="42" eb="44">
      <t>ギョウシュ</t>
    </rPh>
    <rPh sb="45" eb="47">
      <t>ケイレキ</t>
    </rPh>
    <rPh sb="48" eb="50">
      <t>コウジ</t>
    </rPh>
    <phoneticPr fontId="2"/>
  </si>
  <si>
    <t>令和7・8年度 建設工事等競争入札参加資格審査申込書</t>
    <rPh sb="0" eb="2">
      <t>レイワ</t>
    </rPh>
    <rPh sb="5" eb="7">
      <t>ネンド</t>
    </rPh>
    <phoneticPr fontId="2"/>
  </si>
  <si>
    <t>令和7･8年度
東京都入札参加資格登録番号</t>
    <rPh sb="0" eb="2">
      <t>レイワ</t>
    </rPh>
    <rPh sb="5" eb="7">
      <t>ネンド</t>
    </rPh>
    <rPh sb="8" eb="10">
      <t>トウキョウ</t>
    </rPh>
    <rPh sb="10" eb="11">
      <t>ト</t>
    </rPh>
    <rPh sb="11" eb="13">
      <t>ニュウサツ</t>
    </rPh>
    <rPh sb="13" eb="15">
      <t>サンカ</t>
    </rPh>
    <rPh sb="15" eb="17">
      <t>シカク</t>
    </rPh>
    <rPh sb="17" eb="19">
      <t>トウロク</t>
    </rPh>
    <rPh sb="19" eb="21">
      <t>バンゴウ</t>
    </rPh>
    <phoneticPr fontId="2"/>
  </si>
  <si>
    <t>（申請業種に係る経歴を最新のものから15件以内。令和7年3月31日完了までを含む。）</t>
    <phoneticPr fontId="2"/>
  </si>
  <si>
    <t>法人付名称</t>
    <rPh sb="0" eb="2">
      <t>ホウジン</t>
    </rPh>
    <rPh sb="2" eb="3">
      <t>ツキ</t>
    </rPh>
    <rPh sb="3" eb="5">
      <t>メイショウ</t>
    </rPh>
    <phoneticPr fontId="2"/>
  </si>
  <si>
    <t>船舶</t>
    <rPh sb="0" eb="2">
      <t>センパク</t>
    </rPh>
    <phoneticPr fontId="2"/>
  </si>
  <si>
    <t>橋りょう塗装</t>
    <phoneticPr fontId="2"/>
  </si>
  <si>
    <t>ばっ気槽散気設備工事</t>
    <phoneticPr fontId="2"/>
  </si>
  <si>
    <t>公設ます工事</t>
    <phoneticPr fontId="2"/>
  </si>
  <si>
    <t>防音壁・しゃ音壁</t>
    <phoneticPr fontId="2"/>
  </si>
  <si>
    <t>ウェルポイント</t>
    <phoneticPr fontId="2"/>
  </si>
  <si>
    <r>
      <rPr>
        <b/>
        <sz val="12"/>
        <color indexed="12"/>
        <rFont val="HG丸ｺﾞｼｯｸM-PRO"/>
        <family val="3"/>
        <charset val="128"/>
      </rPr>
      <t>公益財団法人</t>
    </r>
    <r>
      <rPr>
        <b/>
        <sz val="14"/>
        <color indexed="12"/>
        <rFont val="HG丸ｺﾞｼｯｸM-PRO"/>
        <family val="3"/>
        <charset val="128"/>
      </rPr>
      <t>東京都都市づくり公社</t>
    </r>
    <rPh sb="0" eb="2">
      <t>コウエキ</t>
    </rPh>
    <rPh sb="2" eb="4">
      <t>ザイダン</t>
    </rPh>
    <rPh sb="4" eb="6">
      <t>ホウジン</t>
    </rPh>
    <rPh sb="6" eb="8">
      <t>トウキョウ</t>
    </rPh>
    <rPh sb="8" eb="9">
      <t>ト</t>
    </rPh>
    <rPh sb="9" eb="11">
      <t>トシ</t>
    </rPh>
    <rPh sb="14" eb="16">
      <t>コウシャ</t>
    </rPh>
    <phoneticPr fontId="2"/>
  </si>
  <si>
    <r>
      <t>令和7・8年度【</t>
    </r>
    <r>
      <rPr>
        <b/>
        <sz val="20"/>
        <color indexed="12"/>
        <rFont val="HGP行書体"/>
        <family val="4"/>
        <charset val="128"/>
      </rPr>
      <t>建設工事等</t>
    </r>
    <r>
      <rPr>
        <sz val="20"/>
        <color indexed="12"/>
        <rFont val="HGP行書体"/>
        <family val="4"/>
        <charset val="128"/>
      </rPr>
      <t>】競争入札参加資格　</t>
    </r>
    <r>
      <rPr>
        <b/>
        <sz val="20"/>
        <color indexed="12"/>
        <rFont val="HGP行書体"/>
        <family val="4"/>
        <charset val="128"/>
      </rPr>
      <t>受付票</t>
    </r>
    <rPh sb="0" eb="2">
      <t>レイワ</t>
    </rPh>
    <rPh sb="5" eb="7">
      <t>ネンド</t>
    </rPh>
    <rPh sb="8" eb="10">
      <t>ケンセツ</t>
    </rPh>
    <rPh sb="10" eb="12">
      <t>コウジ</t>
    </rPh>
    <rPh sb="12" eb="13">
      <t>ナド</t>
    </rPh>
    <rPh sb="14" eb="16">
      <t>キョウソウ</t>
    </rPh>
    <rPh sb="16" eb="18">
      <t>ニュウサツ</t>
    </rPh>
    <rPh sb="18" eb="20">
      <t>サンカ</t>
    </rPh>
    <rPh sb="20" eb="22">
      <t>シカク</t>
    </rPh>
    <rPh sb="23" eb="25">
      <t>ウケツケ</t>
    </rPh>
    <rPh sb="25" eb="26">
      <t>ヒョウ</t>
    </rPh>
    <phoneticPr fontId="2"/>
  </si>
  <si>
    <r>
      <rPr>
        <sz val="10"/>
        <color indexed="16"/>
        <rFont val="HG丸ｺﾞｼｯｸM-PRO"/>
        <family val="3"/>
        <charset val="128"/>
      </rPr>
      <t xml:space="preserve">使用印 </t>
    </r>
    <r>
      <rPr>
        <sz val="8"/>
        <color indexed="16"/>
        <rFont val="HG丸ｺﾞｼｯｸM-PRO"/>
        <family val="3"/>
        <charset val="128"/>
      </rPr>
      <t>又は</t>
    </r>
    <r>
      <rPr>
        <sz val="9"/>
        <color indexed="16"/>
        <rFont val="HG丸ｺﾞｼｯｸM-PRO"/>
        <family val="3"/>
        <charset val="128"/>
      </rPr>
      <t xml:space="preserve"> </t>
    </r>
    <r>
      <rPr>
        <sz val="10"/>
        <color indexed="16"/>
        <rFont val="HG丸ｺﾞｼｯｸM-PRO"/>
        <family val="3"/>
        <charset val="128"/>
      </rPr>
      <t>代理人印</t>
    </r>
    <rPh sb="0" eb="2">
      <t>シヨウ</t>
    </rPh>
    <rPh sb="2" eb="3">
      <t>イン</t>
    </rPh>
    <rPh sb="4" eb="5">
      <t>マタ</t>
    </rPh>
    <rPh sb="7" eb="10">
      <t>ダイリニン</t>
    </rPh>
    <rPh sb="10" eb="11">
      <t>イン</t>
    </rPh>
    <phoneticPr fontId="2"/>
  </si>
  <si>
    <t>←　新規････令和7･8年度が初めての申請になる方
　　継続･･･以前に登録をしたことがある方</t>
    <rPh sb="2" eb="4">
      <t>シンキ</t>
    </rPh>
    <rPh sb="8" eb="10">
      <t>レイワ</t>
    </rPh>
    <rPh sb="13" eb="15">
      <t>ネンド</t>
    </rPh>
    <rPh sb="16" eb="17">
      <t>ハジ</t>
    </rPh>
    <rPh sb="20" eb="22">
      <t>シンセイ</t>
    </rPh>
    <rPh sb="25" eb="26">
      <t>カタ</t>
    </rPh>
    <rPh sb="29" eb="31">
      <t>ケイゾク</t>
    </rPh>
    <rPh sb="34" eb="36">
      <t>イゼン</t>
    </rPh>
    <rPh sb="37" eb="39">
      <t>トウロク</t>
    </rPh>
    <rPh sb="47" eb="48">
      <t>カタ</t>
    </rPh>
    <phoneticPr fontId="2"/>
  </si>
  <si>
    <t>※申請する業種にチェックを入れてください。東京都受付票に記載のある業種のみ申請できます。</t>
    <rPh sb="1" eb="3">
      <t>シンセイ</t>
    </rPh>
    <rPh sb="5" eb="7">
      <t>ギョウシュ</t>
    </rPh>
    <rPh sb="13" eb="14">
      <t>イ</t>
    </rPh>
    <rPh sb="21" eb="24">
      <t>トウキョウト</t>
    </rPh>
    <rPh sb="24" eb="26">
      <t>ウケツケ</t>
    </rPh>
    <rPh sb="26" eb="27">
      <t>ヒョウ</t>
    </rPh>
    <rPh sb="28" eb="30">
      <t>キサイ</t>
    </rPh>
    <rPh sb="33" eb="35">
      <t>ギョウシュ</t>
    </rPh>
    <rPh sb="37" eb="39">
      <t>シンセイ</t>
    </rPh>
    <phoneticPr fontId="2"/>
  </si>
  <si>
    <t>（業者コード：新規登録予定の場合、不明の場合は未記入）　※全てを記入しきれない場合には、別紙にて提出してください(様式自由)</t>
    <rPh sb="1" eb="3">
      <t>ギョウシャ</t>
    </rPh>
    <rPh sb="7" eb="9">
      <t>シンキ</t>
    </rPh>
    <rPh sb="9" eb="11">
      <t>トウロク</t>
    </rPh>
    <rPh sb="11" eb="13">
      <t>ヨテイ</t>
    </rPh>
    <rPh sb="14" eb="16">
      <t>バアイ</t>
    </rPh>
    <rPh sb="17" eb="19">
      <t>フメイ</t>
    </rPh>
    <rPh sb="20" eb="22">
      <t>バアイ</t>
    </rPh>
    <rPh sb="23" eb="26">
      <t>ミキニュウ</t>
    </rPh>
    <rPh sb="29" eb="30">
      <t>スベ</t>
    </rPh>
    <rPh sb="32" eb="34">
      <t>キニュウ</t>
    </rPh>
    <rPh sb="39" eb="41">
      <t>バアイ</t>
    </rPh>
    <rPh sb="44" eb="46">
      <t>ベッシ</t>
    </rPh>
    <rPh sb="48" eb="50">
      <t>テイシュツ</t>
    </rPh>
    <rPh sb="57" eb="59">
      <t>ヨウシキ</t>
    </rPh>
    <rPh sb="59" eb="61">
      <t>ジユウ</t>
    </rPh>
    <phoneticPr fontId="2"/>
  </si>
  <si>
    <t>↓　入力は「年/月/日」とする
　例： R6.4.1 または 2024/4/1 と半角で入力</t>
    <rPh sb="2" eb="4">
      <t>ニュウリョク</t>
    </rPh>
    <rPh sb="6" eb="7">
      <t>ネン</t>
    </rPh>
    <rPh sb="8" eb="9">
      <t>ガツ</t>
    </rPh>
    <rPh sb="10" eb="11">
      <t>ヒ</t>
    </rPh>
    <rPh sb="17" eb="18">
      <t>タト</t>
    </rPh>
    <rPh sb="41" eb="43">
      <t>ハンカク</t>
    </rPh>
    <rPh sb="44" eb="46">
      <t>ニュウリョク</t>
    </rPh>
    <phoneticPr fontId="2"/>
  </si>
  <si>
    <t>(手続を行政書士に委任する場合、行政書士への委任状（様式自由）を本申込書の最後に添付するとともに、行政書士は下欄に記名押印願います。)　※ 来社時には資格者証提示を求める場合があります。</t>
    <rPh sb="70" eb="72">
      <t>ライシャ</t>
    </rPh>
    <rPh sb="72" eb="73">
      <t>ジ</t>
    </rPh>
    <rPh sb="82" eb="83">
      <t>モト</t>
    </rPh>
    <rPh sb="85" eb="87">
      <t>バアイ</t>
    </rPh>
    <phoneticPr fontId="2"/>
  </si>
  <si>
    <r>
      <t xml:space="preserve">(5) </t>
    </r>
    <r>
      <rPr>
        <sz val="10"/>
        <color rgb="FFFF0000"/>
        <rFont val="HG丸ｺﾞｼｯｸM-PRO"/>
        <family val="3"/>
        <charset val="128"/>
      </rPr>
      <t>表に発行印が押されていないもの、裏面に印鑑証明書〔正本〕の貼付がないものは無効</t>
    </r>
    <r>
      <rPr>
        <sz val="10"/>
        <rFont val="HG丸ｺﾞｼｯｸM-PRO"/>
        <family val="3"/>
        <charset val="128"/>
      </rPr>
      <t>です。</t>
    </r>
    <rPh sb="20" eb="22">
      <t>リメン</t>
    </rPh>
    <rPh sb="23" eb="25">
      <t>インカン</t>
    </rPh>
    <rPh sb="25" eb="27">
      <t>ショウメイ</t>
    </rPh>
    <rPh sb="27" eb="28">
      <t>ショ</t>
    </rPh>
    <rPh sb="29" eb="31">
      <t>セイホン</t>
    </rPh>
    <rPh sb="33" eb="35">
      <t>ハリツケ</t>
    </rPh>
    <rPh sb="41" eb="43">
      <t>ムコウ</t>
    </rPh>
    <phoneticPr fontId="2"/>
  </si>
  <si>
    <t>TEL　042（686）1181（係直通）　　FAX　042(686)1302　　 URL：https://www.toshizukuri.or.jp</t>
    <rPh sb="17" eb="18">
      <t>カカリ</t>
    </rPh>
    <rPh sb="18" eb="20">
      <t>チョクツウ</t>
    </rPh>
    <phoneticPr fontId="2"/>
  </si>
  <si>
    <r>
      <rPr>
        <sz val="14"/>
        <rFont val="HG丸ｺﾞｼｯｸM-PRO"/>
        <family val="3"/>
        <charset val="128"/>
      </rPr>
      <t>令和7･8年度 建設工事等競争入札参加資格審査基本情報</t>
    </r>
    <r>
      <rPr>
        <b/>
        <sz val="14"/>
        <rFont val="HG丸ｺﾞｼｯｸM-PRO"/>
        <family val="3"/>
        <charset val="128"/>
      </rPr>
      <t>　</t>
    </r>
    <r>
      <rPr>
        <b/>
        <sz val="10"/>
        <rFont val="HG丸ｺﾞｼｯｸM-PRO"/>
        <family val="3"/>
        <charset val="128"/>
      </rPr>
      <t>(公財)東京都都市づくり公社</t>
    </r>
    <rPh sb="0" eb="2">
      <t>レイワ</t>
    </rPh>
    <rPh sb="5" eb="7">
      <t>ネンド</t>
    </rPh>
    <rPh sb="23" eb="25">
      <t>キホン</t>
    </rPh>
    <rPh sb="25" eb="27">
      <t>ジョウホウ</t>
    </rPh>
    <rPh sb="28" eb="42">
      <t>トシヅクリコウシャ</t>
    </rPh>
    <rPh sb="32" eb="35">
      <t>トウキョウト</t>
    </rPh>
    <rPh sb="35" eb="37">
      <t>トシ</t>
    </rPh>
    <rPh sb="40" eb="42">
      <t>コウシャ</t>
    </rPh>
    <phoneticPr fontId="2"/>
  </si>
  <si>
    <t>R7 登録申請書類(工事)</t>
    <rPh sb="3" eb="5">
      <t>トウロク</t>
    </rPh>
    <rPh sb="5" eb="7">
      <t>シンセイ</t>
    </rPh>
    <rPh sb="7" eb="9">
      <t>ショルイ</t>
    </rPh>
    <rPh sb="10" eb="12">
      <t>コウジ</t>
    </rPh>
    <phoneticPr fontId="2"/>
  </si>
  <si>
    <t>令和7･8年度【建設工事等】
競争入札参加資格登録 申請書類　在中</t>
    <rPh sb="0" eb="2">
      <t>レイワ</t>
    </rPh>
    <rPh sb="5" eb="7">
      <t>ネンド</t>
    </rPh>
    <rPh sb="23" eb="25">
      <t>トウロク</t>
    </rPh>
    <rPh sb="26" eb="28">
      <t>シンセイ</t>
    </rPh>
    <phoneticPr fontId="2"/>
  </si>
  <si>
    <t>（7-8）</t>
    <phoneticPr fontId="2"/>
  </si>
  <si>
    <t>この様式の使用期間
令和7年4月1日～令和9(2027)年3月31日</t>
    <rPh sb="2" eb="4">
      <t>ヨウシキ</t>
    </rPh>
    <rPh sb="5" eb="7">
      <t>シヨウ</t>
    </rPh>
    <rPh sb="10" eb="12">
      <t>レイワ</t>
    </rPh>
    <rPh sb="13" eb="14">
      <t>ネン</t>
    </rPh>
    <rPh sb="15" eb="16">
      <t>ガツ</t>
    </rPh>
    <rPh sb="17" eb="18">
      <t>ニチ</t>
    </rPh>
    <rPh sb="19" eb="21">
      <t>レイワ</t>
    </rPh>
    <rPh sb="28" eb="29">
      <t>ネン</t>
    </rPh>
    <rPh sb="30" eb="31">
      <t>ガツ</t>
    </rPh>
    <rPh sb="33" eb="34">
      <t>ニチ</t>
    </rPh>
    <phoneticPr fontId="2"/>
  </si>
  <si>
    <r>
      <t>　私は上記の使用印鑑を</t>
    </r>
    <r>
      <rPr>
        <sz val="12"/>
        <rFont val="ＭＳ 明朝"/>
        <family val="1"/>
        <charset val="128"/>
      </rPr>
      <t>届出受付日から令和 9(2027)年 3 月 31 日まで</t>
    </r>
    <r>
      <rPr>
        <sz val="12"/>
        <color indexed="60"/>
        <rFont val="ＭＳ 明朝"/>
        <family val="1"/>
        <charset val="128"/>
      </rPr>
      <t>、公益財団法人東京都都市づくり公社との間における下記事項について使用いたします。
　ただし、前述の期間内に契約を締結したものに係る支払金または保証金及び保証物の請求、領収については、期間後もなお効力を有するものであります。</t>
    </r>
    <rPh sb="6" eb="8">
      <t>シヨウ</t>
    </rPh>
    <rPh sb="11" eb="13">
      <t>トドケデ</t>
    </rPh>
    <rPh sb="13" eb="16">
      <t>ウケツケビ</t>
    </rPh>
    <rPh sb="18" eb="20">
      <t>レイワ</t>
    </rPh>
    <rPh sb="28" eb="29">
      <t>ネン</t>
    </rPh>
    <rPh sb="32" eb="33">
      <t>ガツ</t>
    </rPh>
    <rPh sb="37" eb="38">
      <t>ニチ</t>
    </rPh>
    <phoneticPr fontId="2"/>
  </si>
  <si>
    <t>　　行政書士への委任状ではありません</t>
    <rPh sb="2" eb="4">
      <t>ギョウセイ</t>
    </rPh>
    <rPh sb="4" eb="6">
      <t>ショシ</t>
    </rPh>
    <rPh sb="8" eb="11">
      <t>イニンジョウ</t>
    </rPh>
    <phoneticPr fontId="2"/>
  </si>
  <si>
    <r>
      <t>　私は下記の者を代理人と定め、</t>
    </r>
    <r>
      <rPr>
        <sz val="12"/>
        <rFont val="ＭＳ 明朝"/>
        <family val="1"/>
        <charset val="128"/>
      </rPr>
      <t>届出受付日から令和 9(2027)年 3 月 31 日まで</t>
    </r>
    <r>
      <rPr>
        <sz val="12"/>
        <color indexed="60"/>
        <rFont val="ＭＳ 明朝"/>
        <family val="1"/>
        <charset val="128"/>
      </rPr>
      <t>、公益財団法人東京都都市づくり公社との契約について、次の権限を委任します。
　ただし、前述の期間内に契約を締結したものに係る支払金または保証金及び保証物の請求、領収については、期間後もなお効力を有するものであります。</t>
    </r>
    <rPh sb="1" eb="2">
      <t>ワタシ</t>
    </rPh>
    <rPh sb="3" eb="5">
      <t>カキ</t>
    </rPh>
    <rPh sb="6" eb="7">
      <t>モノ</t>
    </rPh>
    <rPh sb="8" eb="11">
      <t>ダイリニン</t>
    </rPh>
    <rPh sb="12" eb="13">
      <t>サダ</t>
    </rPh>
    <rPh sb="15" eb="17">
      <t>トドケデ</t>
    </rPh>
    <rPh sb="17" eb="20">
      <t>ウケツケビ</t>
    </rPh>
    <rPh sb="22" eb="24">
      <t>レイワ</t>
    </rPh>
    <rPh sb="32" eb="33">
      <t>ネン</t>
    </rPh>
    <rPh sb="36" eb="37">
      <t>ガツ</t>
    </rPh>
    <rPh sb="41" eb="42">
      <t>ニチ</t>
    </rPh>
    <rPh sb="70" eb="71">
      <t>ツギ</t>
    </rPh>
    <rPh sb="87" eb="89">
      <t>ゼンジュツ</t>
    </rPh>
    <rPh sb="104" eb="105">
      <t>カカ</t>
    </rPh>
    <phoneticPr fontId="2"/>
  </si>
  <si>
    <t>令和7･8年度
競争入札参加資格内容変更届</t>
    <rPh sb="0" eb="2">
      <t>レイワ</t>
    </rPh>
    <rPh sb="5" eb="7">
      <t>ネンド</t>
    </rPh>
    <rPh sb="8" eb="10">
      <t>キョウソウ</t>
    </rPh>
    <rPh sb="10" eb="12">
      <t>ニュウサツ</t>
    </rPh>
    <rPh sb="12" eb="14">
      <t>サンカ</t>
    </rPh>
    <rPh sb="14" eb="16">
      <t>シカク</t>
    </rPh>
    <rPh sb="16" eb="18">
      <t>ナイヨウ</t>
    </rPh>
    <rPh sb="18" eb="21">
      <t>ヘンコウトドケ</t>
    </rPh>
    <phoneticPr fontId="2"/>
  </si>
  <si>
    <t>この様式の使用期間
令和7年4月1日～令和9(2027)年3月31日</t>
    <rPh sb="2" eb="4">
      <t>ヨウシキ</t>
    </rPh>
    <rPh sb="5" eb="7">
      <t>シヨウ</t>
    </rPh>
    <rPh sb="7" eb="9">
      <t>キカン</t>
    </rPh>
    <rPh sb="10" eb="12">
      <t>レイワ</t>
    </rPh>
    <rPh sb="13" eb="14">
      <t>ネン</t>
    </rPh>
    <rPh sb="15" eb="16">
      <t>ガツ</t>
    </rPh>
    <rPh sb="17" eb="18">
      <t>ニチ</t>
    </rPh>
    <rPh sb="19" eb="21">
      <t>レイワ</t>
    </rPh>
    <rPh sb="28" eb="29">
      <t>ネン</t>
    </rPh>
    <rPh sb="30" eb="31">
      <t>ガツ</t>
    </rPh>
    <rPh sb="33" eb="34">
      <t>ニチ</t>
    </rPh>
    <phoneticPr fontId="2"/>
  </si>
  <si>
    <r>
      <t>現在お持ちの受付票の記載事項に変更が生じた場合、必ず使用中の受付票及び変更届等とともに、</t>
    </r>
    <r>
      <rPr>
        <b/>
        <sz val="11"/>
        <color indexed="10"/>
        <rFont val="ＭＳ Ｐ明朝"/>
        <family val="1"/>
        <charset val="128"/>
      </rPr>
      <t xml:space="preserve">改訂版受付票を作成してください。
</t>
    </r>
    <r>
      <rPr>
        <sz val="11"/>
        <rFont val="ＭＳ Ｐ明朝"/>
        <family val="1"/>
        <charset val="128"/>
      </rPr>
      <t>なお、受付票のひな形は、当公社ホームページにも掲載いたします。（R7.4.1以降）</t>
    </r>
    <rPh sb="99" eb="101">
      <t>イコウ</t>
    </rPh>
    <phoneticPr fontId="2"/>
  </si>
  <si>
    <t>インボイス制度対応確認用（任意）</t>
    <rPh sb="5" eb="7">
      <t>セイド</t>
    </rPh>
    <rPh sb="7" eb="9">
      <t>タイオウ</t>
    </rPh>
    <rPh sb="9" eb="11">
      <t>カクニン</t>
    </rPh>
    <rPh sb="11" eb="12">
      <t>ヨウ</t>
    </rPh>
    <rPh sb="13" eb="15">
      <t>ニンイ</t>
    </rPh>
    <phoneticPr fontId="2"/>
  </si>
  <si>
    <t>封書には、この宛名ラベルを貼付して発送してください。（レターパック用と切り離してご使用ください。）</t>
    <rPh sb="0" eb="2">
      <t>フウショ</t>
    </rPh>
    <rPh sb="7" eb="9">
      <t>アテナ</t>
    </rPh>
    <rPh sb="13" eb="15">
      <t>テンプ</t>
    </rPh>
    <rPh sb="17" eb="19">
      <t>ハッソウ</t>
    </rPh>
    <rPh sb="33" eb="34">
      <t>ヨウ</t>
    </rPh>
    <rPh sb="35" eb="36">
      <t>キ</t>
    </rPh>
    <rPh sb="37" eb="38">
      <t>ハナ</t>
    </rPh>
    <rPh sb="41" eb="43">
      <t>シヨウ</t>
    </rPh>
    <phoneticPr fontId="2"/>
  </si>
  <si>
    <t>←フルネームを入れたくない場合は苗字だけでも構いません</t>
    <rPh sb="7" eb="8">
      <t>イ</t>
    </rPh>
    <rPh sb="13" eb="15">
      <t>バアイ</t>
    </rPh>
    <rPh sb="16" eb="18">
      <t>ミョウジ</t>
    </rPh>
    <rPh sb="22" eb="23">
      <t>カマ</t>
    </rPh>
    <phoneticPr fontId="18"/>
  </si>
  <si>
    <r>
      <t>郵送でお手続きを希望される場合で、</t>
    </r>
    <r>
      <rPr>
        <b/>
        <sz val="11"/>
        <color rgb="FFFF0000"/>
        <rFont val="ＭＳ Ｐ明朝"/>
        <family val="1"/>
        <charset val="128"/>
      </rPr>
      <t>受付票の返送が必要なものは、</t>
    </r>
    <r>
      <rPr>
        <b/>
        <sz val="11"/>
        <color theme="3" tint="0.39997558519241921"/>
        <rFont val="ＭＳ Ｐ明朝"/>
        <family val="1"/>
        <charset val="128"/>
      </rPr>
      <t>返信用封筒の同封</t>
    </r>
    <r>
      <rPr>
        <sz val="11"/>
        <color rgb="FFFF0000"/>
        <rFont val="ＭＳ Ｐ明朝"/>
        <family val="1"/>
        <charset val="128"/>
      </rPr>
      <t>をお願いいたします。</t>
    </r>
    <rPh sb="17" eb="19">
      <t>ウケツケ</t>
    </rPh>
    <rPh sb="19" eb="20">
      <t>ヒョウ</t>
    </rPh>
    <rPh sb="21" eb="23">
      <t>ヘンソウ</t>
    </rPh>
    <rPh sb="24" eb="26">
      <t>ヒツヨウ</t>
    </rPh>
    <rPh sb="31" eb="34">
      <t>ヘンシンヨウ</t>
    </rPh>
    <rPh sb="34" eb="36">
      <t>フウトウ</t>
    </rPh>
    <rPh sb="37" eb="39">
      <t>ドウフウ</t>
    </rPh>
    <rPh sb="41" eb="42">
      <t>ネガ</t>
    </rPh>
    <phoneticPr fontId="2"/>
  </si>
  <si>
    <r>
      <t>←　「年/月/日」と半角で入力してください
　　</t>
    </r>
    <r>
      <rPr>
        <sz val="9"/>
        <color indexed="10"/>
        <rFont val="ＭＳ ゴシック"/>
        <family val="3"/>
        <charset val="128"/>
      </rPr>
      <t>例 令和7年5月27日なら、25/5/27 または 5/27 と入力</t>
    </r>
    <rPh sb="3" eb="4">
      <t>ネン</t>
    </rPh>
    <rPh sb="5" eb="6">
      <t>ガツ</t>
    </rPh>
    <rPh sb="7" eb="8">
      <t>ヒ</t>
    </rPh>
    <rPh sb="10" eb="12">
      <t>ハンカク</t>
    </rPh>
    <rPh sb="13" eb="15">
      <t>ニュウリョク</t>
    </rPh>
    <rPh sb="24" eb="25">
      <t>タト</t>
    </rPh>
    <rPh sb="26" eb="28">
      <t>レイワ</t>
    </rPh>
    <rPh sb="29" eb="30">
      <t>ネン</t>
    </rPh>
    <rPh sb="31" eb="32">
      <t>ガツ</t>
    </rPh>
    <rPh sb="34" eb="35">
      <t>ヒ</t>
    </rPh>
    <rPh sb="56" eb="58">
      <t>ニュウリョク</t>
    </rPh>
    <phoneticPr fontId="2"/>
  </si>
  <si>
    <t>←　この枠は 社名 のみ。株式会社等は、
　　法人区分で選択したものが表示されます</t>
    <rPh sb="4" eb="5">
      <t>ワク</t>
    </rPh>
    <rPh sb="7" eb="9">
      <t>シャメイ</t>
    </rPh>
    <rPh sb="13" eb="17">
      <t>カブシキガイシャ</t>
    </rPh>
    <rPh sb="23" eb="25">
      <t>ホウジン</t>
    </rPh>
    <rPh sb="25" eb="27">
      <t>クブン</t>
    </rPh>
    <rPh sb="28" eb="30">
      <t>センタク</t>
    </rPh>
    <rPh sb="35" eb="37">
      <t>ヒョウジ</t>
    </rPh>
    <phoneticPr fontId="2"/>
  </si>
  <si>
    <t>※必ず入力してください</t>
    <rPh sb="1" eb="2">
      <t>カナラ</t>
    </rPh>
    <rPh sb="3" eb="5">
      <t>ニュウリョク</t>
    </rPh>
    <phoneticPr fontId="1"/>
  </si>
  <si>
    <t>（申請業種に係る経歴を最新のものから15件以内。書類作成日完了～5年前まで。）</t>
    <rPh sb="1" eb="3">
      <t>シンセイ</t>
    </rPh>
    <rPh sb="3" eb="5">
      <t>ギョウシュ</t>
    </rPh>
    <rPh sb="6" eb="7">
      <t>カカ</t>
    </rPh>
    <rPh sb="8" eb="10">
      <t>ケイレキ</t>
    </rPh>
    <rPh sb="24" eb="26">
      <t>ショルイ</t>
    </rPh>
    <rPh sb="26" eb="28">
      <t>サクセイ</t>
    </rPh>
    <rPh sb="28" eb="29">
      <t>ビ</t>
    </rPh>
    <rPh sb="29" eb="31">
      <t>カンリョウ</t>
    </rPh>
    <rPh sb="33" eb="35">
      <t>ネンマエ</t>
    </rPh>
    <phoneticPr fontId="2"/>
  </si>
  <si>
    <t>過去5年間の公社及び東京都(23区・島しょ部含む)並びに多摩地域の市町村で行った工事・コンサルの経歴</t>
    <rPh sb="6" eb="8">
      <t>コウシャ</t>
    </rPh>
    <rPh sb="16" eb="17">
      <t>ク</t>
    </rPh>
    <rPh sb="18" eb="19">
      <t>トウ</t>
    </rPh>
    <rPh sb="21" eb="22">
      <t>ブ</t>
    </rPh>
    <rPh sb="22" eb="23">
      <t>フク</t>
    </rPh>
    <rPh sb="40" eb="42">
      <t>コウジ</t>
    </rPh>
    <phoneticPr fontId="2"/>
  </si>
  <si>
    <t>直近のモノから順に</t>
    <rPh sb="0" eb="2">
      <t>チョッキン</t>
    </rPh>
    <rPh sb="7" eb="8">
      <t>ジュン</t>
    </rPh>
    <phoneticPr fontId="2"/>
  </si>
  <si>
    <r>
      <rPr>
        <b/>
        <sz val="10"/>
        <rFont val="ＭＳ Ｐ明朝"/>
        <family val="1"/>
        <charset val="128"/>
      </rPr>
      <t>地方自治法施行令</t>
    </r>
    <r>
      <rPr>
        <sz val="10"/>
        <rFont val="ＭＳ Ｐ明朝"/>
        <family val="1"/>
        <charset val="128"/>
      </rPr>
      <t>（昭和二十二年政令第十六号）
（一般競争入札の参加者の資格）
第百六十七条の四　</t>
    </r>
    <r>
      <rPr>
        <b/>
        <sz val="10"/>
        <rFont val="ＭＳ Ｐ明朝"/>
        <family val="1"/>
        <charset val="128"/>
      </rPr>
      <t>普通地方公共団体は、特別の理由がある場合を除くほか、一般競争入札に次の各号のいずれかに該当する者を参加させることができない。</t>
    </r>
    <r>
      <rPr>
        <sz val="10"/>
        <rFont val="ＭＳ Ｐ明朝"/>
        <family val="1"/>
        <charset val="128"/>
      </rPr>
      <t xml:space="preserve">
一　当該入札に係る契約を締結する能力を有しない者
二　破産手続開始の決定を受けて復権を得ない者
三　暴力団員による不当な行為の防止等に関する法律（平成三年法律第七十七号）第三十二条第一項各号に掲げる者</t>
    </r>
    <phoneticPr fontId="2"/>
  </si>
  <si>
    <t xml:space="preserve">
・ 地方自治法施行令第１６７条の４第１項の規定に該当していません。
・ この申込書並びに添付書類の記載事項のすべて、事実と相違ありません。
・ 入札案件希望申込により得た、設計・積算資料（個人情報含む）について、
　 入札後、一切を安全に破棄、消去し、電子データについては、復活できない
　 措置を講じます。
</t>
    <phoneticPr fontId="2"/>
  </si>
  <si>
    <t>ver.20250523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</si>
</sst>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00\ "/>
    <numFmt numFmtId="177" formatCode="00000"/>
    <numFmt numFmtId="178" formatCode="00000000"/>
    <numFmt numFmtId="179" formatCode="#,##0\ "/>
    <numFmt numFmtId="180" formatCode="0;0;"/>
    <numFmt numFmtId="181" formatCode="000"/>
    <numFmt numFmtId="182" formatCode="0000"/>
    <numFmt numFmtId="183" formatCode="00000000;;"/>
    <numFmt numFmtId="184" formatCode="00000;;"/>
    <numFmt numFmtId="185" formatCode="[$-411]ggge&quot;年&quot;m&quot;月&quot;d&quot;日&quot;;@"/>
    <numFmt numFmtId="186" formatCode="&quot;作&quot;&quot;成&quot;&quot;日&quot;\ \:\ [$-411]ggge&quot;年&quot;m&quot;月&quot;d&quot;日&quot;;@"/>
    <numFmt numFmtId="187" formatCode="#,##0;;"/>
    <numFmt numFmtId="188" formatCode="#,##0\ ;\-#,##0\ ;"/>
    <numFmt numFmtId="189" formatCode="yyyy&quot;年&quot;m&quot;月&quot;d&quot;日&quot;;@"/>
    <numFmt numFmtId="190" formatCode="[$-F800]dddd\,\ mmmm\ dd\,\ yyyy"/>
  </numFmts>
  <fonts count="18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0.5"/>
      <name val="ＭＳ ゴシック"/>
      <family val="3"/>
      <charset val="128"/>
    </font>
    <font>
      <sz val="16"/>
      <name val="ＭＳ ゴシック"/>
      <family val="3"/>
      <charset val="128"/>
    </font>
    <font>
      <sz val="10.5"/>
      <name val="ＭＳ ゴシック"/>
      <family val="3"/>
      <charset val="128"/>
    </font>
    <font>
      <sz val="9"/>
      <name val="ＭＳ ゴシック"/>
      <family val="3"/>
      <charset val="128"/>
    </font>
    <font>
      <u/>
      <sz val="10.5"/>
      <name val="ＭＳ ゴシック"/>
      <family val="3"/>
      <charset val="128"/>
    </font>
    <font>
      <sz val="8"/>
      <name val="ＭＳ ゴシック"/>
      <family val="3"/>
      <charset val="128"/>
    </font>
    <font>
      <sz val="14"/>
      <name val="ＭＳ ゴシック"/>
      <family val="3"/>
      <charset val="128"/>
    </font>
    <font>
      <u/>
      <sz val="10"/>
      <name val="ＭＳ ゴシック"/>
      <family val="3"/>
      <charset val="128"/>
    </font>
    <font>
      <sz val="10"/>
      <name val="ＭＳ ゴシック"/>
      <family val="3"/>
      <charset val="128"/>
    </font>
    <font>
      <sz val="12"/>
      <name val="ＭＳ ゴシック"/>
      <family val="3"/>
      <charset val="128"/>
    </font>
    <font>
      <sz val="18"/>
      <name val="ＭＳ ゴシック"/>
      <family val="3"/>
      <charset val="128"/>
    </font>
    <font>
      <sz val="6"/>
      <name val="ＭＳ ゴシック"/>
      <family val="3"/>
      <charset val="128"/>
    </font>
    <font>
      <b/>
      <sz val="14"/>
      <name val="ＭＳ ゴシック"/>
      <family val="3"/>
      <charset val="128"/>
    </font>
    <font>
      <b/>
      <sz val="11"/>
      <name val="ＭＳ ゴシック"/>
      <family val="3"/>
      <charset val="128"/>
    </font>
    <font>
      <sz val="11"/>
      <name val="ＭＳ Ｐゴシック"/>
      <family val="3"/>
      <charset val="128"/>
    </font>
    <font>
      <u/>
      <sz val="11"/>
      <color indexed="12"/>
      <name val="ＭＳ Ｐゴシック"/>
      <family val="3"/>
      <charset val="128"/>
    </font>
    <font>
      <sz val="11"/>
      <color indexed="16"/>
      <name val="ＭＳ Ｐゴシック"/>
      <family val="3"/>
      <charset val="128"/>
    </font>
    <font>
      <sz val="12"/>
      <color indexed="16"/>
      <name val="ＭＳ Ｐゴシック"/>
      <family val="3"/>
      <charset val="128"/>
    </font>
    <font>
      <sz val="20"/>
      <color indexed="16"/>
      <name val="ＭＳ Ｐゴシック"/>
      <family val="3"/>
      <charset val="128"/>
    </font>
    <font>
      <sz val="9"/>
      <color indexed="16"/>
      <name val="ＭＳ Ｐゴシック"/>
      <family val="3"/>
      <charset val="128"/>
    </font>
    <font>
      <b/>
      <sz val="18"/>
      <name val="ＭＳ ゴシック"/>
      <family val="3"/>
      <charset val="128"/>
    </font>
    <font>
      <b/>
      <sz val="12"/>
      <name val="ＭＳ ゴシック"/>
      <family val="3"/>
      <charset val="128"/>
    </font>
    <font>
      <sz val="11"/>
      <color indexed="10"/>
      <name val="ＭＳ ゴシック"/>
      <family val="3"/>
      <charset val="128"/>
    </font>
    <font>
      <b/>
      <sz val="16"/>
      <color indexed="16"/>
      <name val="ＭＳ Ｐゴシック"/>
      <family val="3"/>
      <charset val="128"/>
    </font>
    <font>
      <sz val="16"/>
      <name val="ＭＳ Ｐゴシック"/>
      <family val="3"/>
      <charset val="128"/>
    </font>
    <font>
      <sz val="8"/>
      <name val="ＭＳ Ｐゴシック"/>
      <family val="3"/>
      <charset val="128"/>
    </font>
    <font>
      <b/>
      <sz val="10.5"/>
      <color indexed="10"/>
      <name val="ＭＳ ゴシック"/>
      <family val="3"/>
      <charset val="128"/>
    </font>
    <font>
      <sz val="10.5"/>
      <color indexed="10"/>
      <name val="ＭＳ ゴシック"/>
      <family val="3"/>
      <charset val="128"/>
    </font>
    <font>
      <sz val="8"/>
      <color indexed="10"/>
      <name val="ＭＳ ゴシック"/>
      <family val="3"/>
      <charset val="128"/>
    </font>
    <font>
      <sz val="10"/>
      <color indexed="10"/>
      <name val="ＭＳ ゴシック"/>
      <family val="3"/>
      <charset val="128"/>
    </font>
    <font>
      <sz val="9"/>
      <color indexed="10"/>
      <name val="ＭＳ ゴシック"/>
      <family val="3"/>
      <charset val="128"/>
    </font>
    <font>
      <sz val="7"/>
      <name val="ＭＳ Ｐゴシック"/>
      <family val="3"/>
      <charset val="128"/>
    </font>
    <font>
      <b/>
      <sz val="12"/>
      <color indexed="16"/>
      <name val="ＭＳ Ｐゴシック"/>
      <family val="3"/>
      <charset val="128"/>
    </font>
    <font>
      <sz val="11"/>
      <color indexed="8"/>
      <name val="ＭＳ Ｐゴシック"/>
      <family val="3"/>
      <charset val="128"/>
    </font>
    <font>
      <sz val="14"/>
      <name val="ＭＳ Ｐゴシック"/>
      <family val="3"/>
      <charset val="128"/>
    </font>
    <font>
      <sz val="14"/>
      <color indexed="8"/>
      <name val="ＭＳ Ｐゴシック"/>
      <family val="3"/>
      <charset val="128"/>
    </font>
    <font>
      <sz val="12"/>
      <name val="ＭＳ Ｐゴシック"/>
      <family val="3"/>
      <charset val="128"/>
    </font>
    <font>
      <b/>
      <sz val="11"/>
      <color indexed="10"/>
      <name val="ＭＳ ゴシック"/>
      <family val="3"/>
      <charset val="128"/>
    </font>
    <font>
      <b/>
      <sz val="9"/>
      <color indexed="10"/>
      <name val="ＭＳ ゴシック"/>
      <family val="3"/>
      <charset val="128"/>
    </font>
    <font>
      <sz val="20"/>
      <name val="ＭＳ ゴシック"/>
      <family val="3"/>
      <charset val="128"/>
    </font>
    <font>
      <b/>
      <sz val="12"/>
      <name val="ＭＳ Ｐゴシック"/>
      <family val="3"/>
      <charset val="128"/>
    </font>
    <font>
      <b/>
      <sz val="14"/>
      <color indexed="12"/>
      <name val="ＭＳ ゴシック"/>
      <family val="3"/>
      <charset val="128"/>
    </font>
    <font>
      <sz val="10"/>
      <name val="ＭＳ Ｐゴシック"/>
      <family val="3"/>
      <charset val="128"/>
    </font>
    <font>
      <b/>
      <sz val="10"/>
      <color indexed="12"/>
      <name val="HG丸ｺﾞｼｯｸM-PRO"/>
      <family val="3"/>
      <charset val="128"/>
    </font>
    <font>
      <b/>
      <sz val="10"/>
      <color indexed="10"/>
      <name val="HG丸ｺﾞｼｯｸM-PRO"/>
      <family val="3"/>
      <charset val="128"/>
    </font>
    <font>
      <b/>
      <sz val="10"/>
      <name val="HG丸ｺﾞｼｯｸM-PRO"/>
      <family val="3"/>
      <charset val="128"/>
    </font>
    <font>
      <b/>
      <sz val="10"/>
      <color indexed="60"/>
      <name val="ＭＳ ゴシック"/>
      <family val="3"/>
      <charset val="128"/>
    </font>
    <font>
      <b/>
      <sz val="14"/>
      <color indexed="10"/>
      <name val="ＭＳ ゴシック"/>
      <family val="3"/>
      <charset val="128"/>
    </font>
    <font>
      <b/>
      <sz val="14"/>
      <color indexed="12"/>
      <name val="HG丸ｺﾞｼｯｸM-PRO"/>
      <family val="3"/>
      <charset val="128"/>
    </font>
    <font>
      <b/>
      <sz val="11"/>
      <name val="ＭＳ Ｐゴシック"/>
      <family val="3"/>
      <charset val="128"/>
    </font>
    <font>
      <b/>
      <sz val="24"/>
      <name val="HG丸ｺﾞｼｯｸM-PRO"/>
      <family val="3"/>
      <charset val="128"/>
    </font>
    <font>
      <b/>
      <sz val="16"/>
      <name val="HG丸ｺﾞｼｯｸM-PRO"/>
      <family val="3"/>
      <charset val="128"/>
    </font>
    <font>
      <b/>
      <sz val="18"/>
      <name val="HG丸ｺﾞｼｯｸM-PRO"/>
      <family val="3"/>
      <charset val="128"/>
    </font>
    <font>
      <sz val="9"/>
      <name val="ＭＳ Ｐゴシック"/>
      <family val="3"/>
      <charset val="128"/>
    </font>
    <font>
      <sz val="72"/>
      <name val="ＭＳ ゴシック"/>
      <family val="3"/>
      <charset val="128"/>
    </font>
    <font>
      <b/>
      <sz val="24"/>
      <name val="ＭＳ ゴシック"/>
      <family val="3"/>
      <charset val="128"/>
    </font>
    <font>
      <sz val="10"/>
      <color indexed="16"/>
      <name val="ＭＳ Ｐゴシック"/>
      <family val="3"/>
      <charset val="128"/>
    </font>
    <font>
      <sz val="10"/>
      <name val="ＭＳ Ｐ明朝"/>
      <family val="1"/>
      <charset val="128"/>
    </font>
    <font>
      <b/>
      <sz val="9"/>
      <color indexed="16"/>
      <name val="ＭＳ Ｐゴシック"/>
      <family val="3"/>
      <charset val="128"/>
    </font>
    <font>
      <sz val="10"/>
      <name val="HGS教科書体"/>
      <family val="1"/>
      <charset val="128"/>
    </font>
    <font>
      <b/>
      <sz val="14"/>
      <name val="HG丸ｺﾞｼｯｸM-PRO"/>
      <family val="3"/>
      <charset val="128"/>
    </font>
    <font>
      <b/>
      <sz val="11"/>
      <name val="HG丸ｺﾞｼｯｸM-PRO"/>
      <family val="3"/>
      <charset val="128"/>
    </font>
    <font>
      <b/>
      <sz val="14"/>
      <name val="Meiryo UI"/>
      <family val="3"/>
      <charset val="128"/>
    </font>
    <font>
      <sz val="11"/>
      <name val="Meiryo UI"/>
      <family val="3"/>
      <charset val="128"/>
    </font>
    <font>
      <sz val="12"/>
      <name val="Meiryo UI"/>
      <family val="3"/>
      <charset val="128"/>
    </font>
    <font>
      <b/>
      <sz val="14"/>
      <color indexed="16"/>
      <name val="ＭＳ Ｐゴシック"/>
      <family val="3"/>
      <charset val="128"/>
    </font>
    <font>
      <sz val="8"/>
      <color indexed="10"/>
      <name val="ＭＳ Ｐゴシック"/>
      <family val="3"/>
      <charset val="128"/>
    </font>
    <font>
      <sz val="11"/>
      <name val="ＭＳ Ｐ明朝"/>
      <family val="1"/>
      <charset val="128"/>
    </font>
    <font>
      <sz val="9"/>
      <name val="ＭＳ Ｐ明朝"/>
      <family val="1"/>
      <charset val="128"/>
    </font>
    <font>
      <b/>
      <sz val="14"/>
      <name val="ＭＳ Ｐゴシック"/>
      <family val="3"/>
      <charset val="128"/>
    </font>
    <font>
      <sz val="14"/>
      <name val="ＭＳ Ｐ明朝"/>
      <family val="1"/>
      <charset val="128"/>
    </font>
    <font>
      <sz val="24"/>
      <name val="Arial Unicode MS"/>
      <family val="3"/>
      <charset val="128"/>
    </font>
    <font>
      <sz val="16"/>
      <name val="Arial Unicode MS"/>
      <family val="3"/>
      <charset val="128"/>
    </font>
    <font>
      <sz val="8"/>
      <name val="ＭＳ Ｐ明朝"/>
      <family val="1"/>
      <charset val="128"/>
    </font>
    <font>
      <b/>
      <sz val="13"/>
      <name val="ＭＳ Ｐゴシック"/>
      <family val="3"/>
      <charset val="128"/>
    </font>
    <font>
      <sz val="13"/>
      <name val="ＭＳ Ｐゴシック"/>
      <family val="3"/>
      <charset val="128"/>
    </font>
    <font>
      <b/>
      <sz val="9"/>
      <name val="ＭＳ Ｐゴシック"/>
      <family val="3"/>
      <charset val="128"/>
    </font>
    <font>
      <b/>
      <sz val="9"/>
      <name val="HG丸ｺﾞｼｯｸM-PRO"/>
      <family val="3"/>
      <charset val="128"/>
    </font>
    <font>
      <b/>
      <sz val="14"/>
      <name val="ＭＳ Ｐ明朝"/>
      <family val="1"/>
      <charset val="128"/>
    </font>
    <font>
      <b/>
      <sz val="11"/>
      <name val="ＭＳ Ｐ明朝"/>
      <family val="1"/>
      <charset val="128"/>
    </font>
    <font>
      <sz val="10"/>
      <color indexed="10"/>
      <name val="ＭＳ Ｐゴシック"/>
      <family val="3"/>
      <charset val="128"/>
    </font>
    <font>
      <sz val="10.5"/>
      <color indexed="12"/>
      <name val="ＭＳ ゴシック"/>
      <family val="3"/>
      <charset val="128"/>
    </font>
    <font>
      <sz val="8"/>
      <color indexed="12"/>
      <name val="ＭＳ ゴシック"/>
      <family val="3"/>
      <charset val="128"/>
    </font>
    <font>
      <b/>
      <sz val="16"/>
      <name val="ＭＳ ゴシック"/>
      <family val="3"/>
      <charset val="128"/>
    </font>
    <font>
      <sz val="20"/>
      <name val="ＭＳ Ｐゴシック"/>
      <family val="3"/>
      <charset val="128"/>
    </font>
    <font>
      <b/>
      <sz val="16"/>
      <color indexed="16"/>
      <name val="HG丸ｺﾞｼｯｸM-PRO"/>
      <family val="3"/>
      <charset val="128"/>
    </font>
    <font>
      <sz val="10.5"/>
      <name val="ＭＳ 明朝"/>
      <family val="1"/>
      <charset val="128"/>
    </font>
    <font>
      <sz val="12"/>
      <name val="HG丸ｺﾞｼｯｸM-PRO"/>
      <family val="3"/>
      <charset val="128"/>
    </font>
    <font>
      <sz val="8"/>
      <name val="HG丸ｺﾞｼｯｸM-PRO"/>
      <family val="3"/>
      <charset val="128"/>
    </font>
    <font>
      <sz val="10"/>
      <name val="HG丸ｺﾞｼｯｸM-PRO"/>
      <family val="3"/>
      <charset val="128"/>
    </font>
    <font>
      <sz val="11"/>
      <name val="HG丸ｺﾞｼｯｸM-PRO"/>
      <family val="3"/>
      <charset val="128"/>
    </font>
    <font>
      <sz val="10"/>
      <color indexed="60"/>
      <name val="ＭＳ ゴシック"/>
      <family val="3"/>
      <charset val="128"/>
    </font>
    <font>
      <b/>
      <sz val="12"/>
      <color indexed="60"/>
      <name val="ＭＳ ゴシック"/>
      <family val="3"/>
      <charset val="128"/>
    </font>
    <font>
      <sz val="12"/>
      <color indexed="60"/>
      <name val="ＭＳ ゴシック"/>
      <family val="3"/>
      <charset val="128"/>
    </font>
    <font>
      <b/>
      <sz val="16"/>
      <name val="ＭＳ 明朝"/>
      <family val="1"/>
      <charset val="128"/>
    </font>
    <font>
      <sz val="12"/>
      <name val="ＭＳ 明朝"/>
      <family val="1"/>
      <charset val="128"/>
    </font>
    <font>
      <sz val="14"/>
      <name val="ＭＳ 明朝"/>
      <family val="1"/>
      <charset val="128"/>
    </font>
    <font>
      <b/>
      <sz val="14"/>
      <name val="ＭＳ 明朝"/>
      <family val="1"/>
      <charset val="128"/>
    </font>
    <font>
      <sz val="12"/>
      <color indexed="60"/>
      <name val="ＭＳ 明朝"/>
      <family val="1"/>
      <charset val="128"/>
    </font>
    <font>
      <sz val="12"/>
      <name val="ＭＳ Ｐ明朝"/>
      <family val="1"/>
      <charset val="128"/>
    </font>
    <font>
      <sz val="10"/>
      <name val="ＭＳ 明朝"/>
      <family val="1"/>
      <charset val="128"/>
    </font>
    <font>
      <b/>
      <sz val="28"/>
      <name val="Meiryo UI"/>
      <family val="3"/>
      <charset val="128"/>
    </font>
    <font>
      <sz val="18"/>
      <name val="Meiryo UI"/>
      <family val="3"/>
      <charset val="128"/>
    </font>
    <font>
      <sz val="16"/>
      <name val="MS UI Gothic"/>
      <family val="3"/>
      <charset val="128"/>
    </font>
    <font>
      <b/>
      <sz val="12"/>
      <name val="HG丸ｺﾞｼｯｸM-PRO"/>
      <family val="3"/>
      <charset val="128"/>
    </font>
    <font>
      <b/>
      <sz val="10"/>
      <color indexed="10"/>
      <name val="ＭＳ Ｐゴシック"/>
      <family val="3"/>
      <charset val="128"/>
    </font>
    <font>
      <b/>
      <sz val="10"/>
      <color indexed="10"/>
      <name val="ＭＳ Ｐ明朝"/>
      <family val="1"/>
      <charset val="128"/>
    </font>
    <font>
      <sz val="14"/>
      <name val="HG丸ｺﾞｼｯｸM-PRO"/>
      <family val="3"/>
      <charset val="128"/>
    </font>
    <font>
      <b/>
      <sz val="11"/>
      <color indexed="10"/>
      <name val="ＭＳ Ｐ明朝"/>
      <family val="1"/>
      <charset val="128"/>
    </font>
    <font>
      <sz val="8"/>
      <name val="Meiryo UI"/>
      <family val="3"/>
      <charset val="128"/>
    </font>
    <font>
      <sz val="10"/>
      <name val="Meiryo UI"/>
      <family val="3"/>
      <charset val="128"/>
    </font>
    <font>
      <sz val="8"/>
      <name val="ＭＳ 明朝"/>
      <family val="1"/>
      <charset val="128"/>
    </font>
    <font>
      <sz val="11"/>
      <color rgb="FFFF0000"/>
      <name val="ＭＳ Ｐゴシック"/>
      <family val="3"/>
      <charset val="128"/>
    </font>
    <font>
      <sz val="10"/>
      <color rgb="FFFF0000"/>
      <name val="ＭＳ ゴシック"/>
      <family val="3"/>
      <charset val="128"/>
    </font>
    <font>
      <b/>
      <sz val="11"/>
      <color rgb="FFFF0000"/>
      <name val="ＭＳ ゴシック"/>
      <family val="3"/>
      <charset val="128"/>
    </font>
    <font>
      <sz val="11"/>
      <color rgb="FFFF0000"/>
      <name val="ＭＳ ゴシック"/>
      <family val="3"/>
      <charset val="128"/>
    </font>
    <font>
      <b/>
      <sz val="9"/>
      <color rgb="FF0070C0"/>
      <name val="ＭＳ ゴシック"/>
      <family val="3"/>
      <charset val="128"/>
    </font>
    <font>
      <sz val="8"/>
      <color theme="0" tint="-0.249977111117893"/>
      <name val="ＭＳ ゴシック"/>
      <family val="3"/>
      <charset val="128"/>
    </font>
    <font>
      <sz val="10"/>
      <color rgb="FFFF0000"/>
      <name val="HG丸ｺﾞｼｯｸM-PRO"/>
      <family val="3"/>
      <charset val="128"/>
    </font>
    <font>
      <sz val="10.5"/>
      <color theme="5"/>
      <name val="ＭＳ 明朝"/>
      <family val="1"/>
      <charset val="128"/>
    </font>
    <font>
      <sz val="8"/>
      <color theme="5"/>
      <name val="ＭＳ 明朝"/>
      <family val="1"/>
      <charset val="128"/>
    </font>
    <font>
      <b/>
      <sz val="9"/>
      <color theme="0"/>
      <name val="HG丸ｺﾞｼｯｸM-PRO"/>
      <family val="3"/>
      <charset val="128"/>
    </font>
    <font>
      <b/>
      <sz val="14"/>
      <color rgb="FFFF0000"/>
      <name val="HG教科書体"/>
      <family val="1"/>
      <charset val="128"/>
    </font>
    <font>
      <sz val="9"/>
      <color rgb="FF7030A0"/>
      <name val="ＭＳ Ｐ明朝"/>
      <family val="1"/>
      <charset val="128"/>
    </font>
    <font>
      <sz val="11"/>
      <color rgb="FF7030A0"/>
      <name val="ＭＳ Ｐ明朝"/>
      <family val="1"/>
      <charset val="128"/>
    </font>
    <font>
      <sz val="10.5"/>
      <color rgb="FF0000FF"/>
      <name val="ＭＳ ゴシック"/>
      <family val="3"/>
      <charset val="128"/>
    </font>
    <font>
      <sz val="9"/>
      <color rgb="FFFF0000"/>
      <name val="ＭＳ ゴシック"/>
      <family val="3"/>
      <charset val="128"/>
    </font>
    <font>
      <sz val="11"/>
      <color rgb="FFFF0000"/>
      <name val="ＭＳ Ｐ明朝"/>
      <family val="1"/>
      <charset val="128"/>
    </font>
    <font>
      <sz val="11"/>
      <color theme="0"/>
      <name val="ＭＳ Ｐ明朝"/>
      <family val="1"/>
      <charset val="128"/>
    </font>
    <font>
      <b/>
      <sz val="14"/>
      <color rgb="FF00B050"/>
      <name val="ＭＳ Ｐゴシック"/>
      <family val="3"/>
      <charset val="128"/>
    </font>
    <font>
      <sz val="11"/>
      <color theme="0" tint="-0.34998626667073579"/>
      <name val="ＭＳ Ｐゴシック"/>
      <family val="3"/>
      <charset val="128"/>
    </font>
    <font>
      <sz val="12"/>
      <color rgb="FFBFBFBF"/>
      <name val="ＭＳ 明朝"/>
      <family val="1"/>
      <charset val="128"/>
    </font>
    <font>
      <sz val="12"/>
      <color theme="9" tint="-0.499984740745262"/>
      <name val="ＭＳ 明朝"/>
      <family val="1"/>
      <charset val="128"/>
    </font>
    <font>
      <sz val="12"/>
      <color rgb="FF993300"/>
      <name val="ＭＳ 明朝"/>
      <family val="1"/>
      <charset val="128"/>
    </font>
    <font>
      <sz val="11"/>
      <color theme="9" tint="-0.499984740745262"/>
      <name val="ＭＳ Ｐゴシック"/>
      <family val="3"/>
      <charset val="128"/>
    </font>
    <font>
      <sz val="11"/>
      <color theme="9" tint="-0.499984740745262"/>
      <name val="ＭＳ 明朝"/>
      <family val="1"/>
      <charset val="128"/>
    </font>
    <font>
      <sz val="11"/>
      <color theme="0" tint="-0.34998626667073579"/>
      <name val="ＭＳ Ｐ明朝"/>
      <family val="1"/>
      <charset val="128"/>
    </font>
    <font>
      <sz val="10"/>
      <color rgb="FFC00000"/>
      <name val="ＭＳ ゴシック"/>
      <family val="3"/>
      <charset val="128"/>
    </font>
    <font>
      <sz val="12"/>
      <color rgb="FFC00000"/>
      <name val="ＭＳ ゴシック"/>
      <family val="3"/>
      <charset val="128"/>
    </font>
    <font>
      <sz val="12"/>
      <color rgb="FF0000FF"/>
      <name val="ＭＳ ゴシック"/>
      <family val="3"/>
      <charset val="128"/>
    </font>
    <font>
      <sz val="14"/>
      <color rgb="FF0000FF"/>
      <name val="ＭＳ ゴシック"/>
      <family val="3"/>
      <charset val="128"/>
    </font>
    <font>
      <sz val="11"/>
      <color rgb="FF0000FF"/>
      <name val="ＭＳ ゴシック"/>
      <family val="3"/>
      <charset val="128"/>
    </font>
    <font>
      <sz val="10"/>
      <color theme="0" tint="-0.34998626667073579"/>
      <name val="ＭＳ Ｐゴシック"/>
      <family val="3"/>
      <charset val="128"/>
    </font>
    <font>
      <b/>
      <sz val="14"/>
      <color rgb="FFFF0000"/>
      <name val="Meiryo UI"/>
      <family val="3"/>
      <charset val="128"/>
    </font>
    <font>
      <sz val="9"/>
      <color theme="0" tint="-0.249977111117893"/>
      <name val="ＭＳ Ｐゴシック"/>
      <family val="3"/>
      <charset val="128"/>
    </font>
    <font>
      <sz val="9"/>
      <color rgb="FFFF0000"/>
      <name val="ＭＳ Ｐ明朝"/>
      <family val="1"/>
      <charset val="128"/>
    </font>
    <font>
      <b/>
      <sz val="14"/>
      <color theme="9" tint="-0.499984740745262"/>
      <name val="ＭＳ 明朝"/>
      <family val="1"/>
      <charset val="128"/>
    </font>
    <font>
      <sz val="9"/>
      <color rgb="FF000000"/>
      <name val="MS UI Gothic"/>
      <family val="3"/>
      <charset val="128"/>
    </font>
    <font>
      <b/>
      <sz val="9"/>
      <name val="ＭＳ ゴシック"/>
      <family val="3"/>
      <charset val="128"/>
    </font>
    <font>
      <sz val="14"/>
      <name val="Meiryo UI"/>
      <family val="3"/>
      <charset val="128"/>
    </font>
    <font>
      <sz val="16"/>
      <name val="Meiryo UI"/>
      <family val="3"/>
      <charset val="128"/>
    </font>
    <font>
      <sz val="24"/>
      <name val="Arial Black"/>
      <family val="2"/>
    </font>
    <font>
      <sz val="22"/>
      <name val="Meiryo UI"/>
      <family val="3"/>
      <charset val="128"/>
    </font>
    <font>
      <sz val="22"/>
      <name val="Arial Black"/>
      <family val="2"/>
    </font>
    <font>
      <sz val="9"/>
      <color rgb="FF000000"/>
      <name val="Meiryo UI"/>
      <family val="3"/>
      <charset val="128"/>
    </font>
    <font>
      <sz val="11"/>
      <color theme="0" tint="-0.249977111117893"/>
      <name val="ＭＳ Ｐ明朝"/>
      <family val="1"/>
      <charset val="128"/>
    </font>
    <font>
      <b/>
      <sz val="10"/>
      <color indexed="16"/>
      <name val="ＭＳ Ｐゴシック"/>
      <family val="3"/>
      <charset val="128"/>
    </font>
    <font>
      <b/>
      <sz val="9"/>
      <color rgb="FF0000FF"/>
      <name val="ＭＳ Ｐ明朝"/>
      <family val="1"/>
      <charset val="128"/>
    </font>
    <font>
      <sz val="12"/>
      <color rgb="FFFF0000"/>
      <name val="ＭＳ Ｐ明朝"/>
      <family val="1"/>
      <charset val="128"/>
    </font>
    <font>
      <b/>
      <sz val="12"/>
      <color rgb="FFFF0000"/>
      <name val="ＭＳ Ｐ明朝"/>
      <family val="1"/>
      <charset val="128"/>
    </font>
    <font>
      <b/>
      <sz val="14"/>
      <color rgb="FF0000FF"/>
      <name val="EPSON 太丸ゴシック体Ｂ"/>
      <family val="3"/>
      <charset val="128"/>
    </font>
    <font>
      <b/>
      <sz val="12"/>
      <color rgb="FF0000FF"/>
      <name val="ＭＳ Ｐ明朝"/>
      <family val="1"/>
      <charset val="128"/>
    </font>
    <font>
      <sz val="14"/>
      <color rgb="FF0000FF"/>
      <name val="EPSON 太丸ゴシック体Ｂ"/>
      <family val="3"/>
      <charset val="128"/>
    </font>
    <font>
      <sz val="18"/>
      <name val="HG創英角ﾎﾟｯﾌﾟ体"/>
      <family val="3"/>
      <charset val="128"/>
    </font>
    <font>
      <b/>
      <sz val="11"/>
      <color rgb="FFFF0000"/>
      <name val="ＭＳ Ｐ明朝"/>
      <family val="1"/>
      <charset val="128"/>
    </font>
    <font>
      <b/>
      <sz val="11"/>
      <color rgb="FFFF0000"/>
      <name val="ＭＳ Ｐゴシック"/>
      <family val="3"/>
      <charset val="128"/>
    </font>
    <font>
      <b/>
      <sz val="10"/>
      <name val="ＭＳ Ｐゴシック"/>
      <family val="3"/>
      <charset val="128"/>
    </font>
    <font>
      <sz val="11"/>
      <name val="ＭＳ 明朝"/>
      <family val="1"/>
      <charset val="128"/>
    </font>
    <font>
      <b/>
      <sz val="12"/>
      <color indexed="12"/>
      <name val="HG丸ｺﾞｼｯｸM-PRO"/>
      <family val="3"/>
      <charset val="128"/>
    </font>
    <font>
      <sz val="20"/>
      <color indexed="12"/>
      <name val="HGP行書体"/>
      <family val="4"/>
      <charset val="128"/>
    </font>
    <font>
      <b/>
      <sz val="20"/>
      <color indexed="12"/>
      <name val="HGP行書体"/>
      <family val="4"/>
      <charset val="128"/>
    </font>
    <font>
      <sz val="11"/>
      <color indexed="16"/>
      <name val="HG丸ｺﾞｼｯｸM-PRO"/>
      <family val="3"/>
      <charset val="128"/>
    </font>
    <font>
      <sz val="8"/>
      <color indexed="16"/>
      <name val="HG丸ｺﾞｼｯｸM-PRO"/>
      <family val="3"/>
      <charset val="128"/>
    </font>
    <font>
      <sz val="9"/>
      <color indexed="16"/>
      <name val="HG丸ｺﾞｼｯｸM-PRO"/>
      <family val="3"/>
      <charset val="128"/>
    </font>
    <font>
      <sz val="10"/>
      <color indexed="16"/>
      <name val="HG丸ｺﾞｼｯｸM-PRO"/>
      <family val="3"/>
      <charset val="128"/>
    </font>
    <font>
      <sz val="12"/>
      <color indexed="16"/>
      <name val="HG丸ｺﾞｼｯｸM-PRO"/>
      <family val="3"/>
      <charset val="128"/>
    </font>
    <font>
      <sz val="9"/>
      <color theme="0" tint="-0.14999847407452621"/>
      <name val="ＭＳ 明朝"/>
      <family val="1"/>
      <charset val="128"/>
    </font>
    <font>
      <sz val="16"/>
      <color rgb="FF0000FF"/>
      <name val="HG正楷書体-PRO"/>
      <family val="4"/>
      <charset val="128"/>
    </font>
    <font>
      <sz val="11"/>
      <color rgb="FF00B050"/>
      <name val="ＭＳ Ｐゴシック"/>
      <family val="3"/>
      <charset val="128"/>
    </font>
    <font>
      <sz val="9"/>
      <name val="Meiryo UI"/>
      <family val="3"/>
      <charset val="128"/>
    </font>
    <font>
      <b/>
      <sz val="11"/>
      <color theme="3" tint="0.39997558519241921"/>
      <name val="ＭＳ Ｐ明朝"/>
      <family val="1"/>
      <charset val="128"/>
    </font>
    <font>
      <sz val="10.5"/>
      <color rgb="FFFF0000"/>
      <name val="ＭＳ ゴシック"/>
      <family val="3"/>
      <charset val="128"/>
    </font>
    <font>
      <b/>
      <sz val="10"/>
      <name val="ＭＳ Ｐ明朝"/>
      <family val="1"/>
      <charset val="128"/>
    </font>
  </fonts>
  <fills count="1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00B0F0"/>
        <bgColor indexed="64"/>
      </patternFill>
    </fill>
    <fill>
      <patternFill patternType="solid">
        <fgColor rgb="FFFFFF9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CFFFF"/>
        <bgColor indexed="64"/>
      </patternFill>
    </fill>
    <fill>
      <patternFill patternType="solid">
        <fgColor rgb="FFCCFF99"/>
        <bgColor indexed="64"/>
      </patternFill>
    </fill>
    <fill>
      <patternFill patternType="solid">
        <fgColor theme="9" tint="0.59999389629810485"/>
        <bgColor indexed="64"/>
      </patternFill>
    </fill>
    <fill>
      <patternFill patternType="solid">
        <fgColor theme="2"/>
        <bgColor indexed="64"/>
      </patternFill>
    </fill>
  </fills>
  <borders count="20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thin">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diagonal/>
    </border>
    <border>
      <left/>
      <right/>
      <top/>
      <bottom style="dashed">
        <color indexed="64"/>
      </bottom>
      <diagonal/>
    </border>
    <border>
      <left/>
      <right style="dotted">
        <color indexed="64"/>
      </right>
      <top/>
      <bottom style="dash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ashed">
        <color indexed="64"/>
      </bottom>
      <diagonal/>
    </border>
    <border>
      <left style="dotted">
        <color indexed="64"/>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theme="3" tint="0.39991454817346722"/>
      </left>
      <right/>
      <top style="thick">
        <color theme="3" tint="0.39991454817346722"/>
      </top>
      <bottom style="thick">
        <color theme="3" tint="0.39991454817346722"/>
      </bottom>
      <diagonal/>
    </border>
    <border>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0" fontId="37" fillId="0" borderId="0"/>
  </cellStyleXfs>
  <cellXfs count="1565">
    <xf numFmtId="0" fontId="0" fillId="0" borderId="0" xfId="0"/>
    <xf numFmtId="0" fontId="3" fillId="0" borderId="0" xfId="0" applyFont="1" applyAlignment="1">
      <alignment vertical="center"/>
    </xf>
    <xf numFmtId="0" fontId="4" fillId="0" borderId="0" xfId="0" applyFont="1" applyAlignment="1">
      <alignment horizontal="left" vertical="center"/>
    </xf>
    <xf numFmtId="0" fontId="6" fillId="0" borderId="1" xfId="0" applyFont="1" applyBorder="1" applyAlignment="1">
      <alignment horizontal="center" vertical="center" wrapText="1"/>
    </xf>
    <xf numFmtId="0" fontId="4" fillId="0" borderId="0" xfId="0" applyFont="1" applyAlignment="1">
      <alignment horizontal="justify" vertical="center"/>
    </xf>
    <xf numFmtId="0" fontId="11" fillId="0" borderId="0" xfId="0" applyFont="1" applyAlignment="1">
      <alignment horizontal="left" vertical="center" wrapText="1"/>
    </xf>
    <xf numFmtId="0" fontId="8" fillId="0" borderId="0" xfId="0" applyFont="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179" fontId="3" fillId="0" borderId="0" xfId="0" applyNumberFormat="1" applyFont="1" applyAlignment="1">
      <alignment horizontal="right" vertical="center"/>
    </xf>
    <xf numFmtId="0" fontId="6" fillId="2" borderId="1" xfId="0" applyFont="1" applyFill="1" applyBorder="1" applyAlignment="1">
      <alignment horizontal="center" vertical="center" wrapText="1"/>
    </xf>
    <xf numFmtId="0" fontId="7" fillId="0" borderId="0" xfId="0" applyFont="1" applyAlignment="1">
      <alignment horizontal="left" vertical="center"/>
    </xf>
    <xf numFmtId="49" fontId="10" fillId="0" borderId="0" xfId="0" applyNumberFormat="1" applyFont="1" applyAlignment="1">
      <alignment horizontal="center" vertical="center"/>
    </xf>
    <xf numFmtId="0" fontId="0" fillId="0" borderId="0" xfId="0" applyAlignment="1">
      <alignment vertical="center" shrinkToFit="1"/>
    </xf>
    <xf numFmtId="0" fontId="20" fillId="0" borderId="4" xfId="0" applyFont="1" applyBorder="1" applyAlignment="1">
      <alignment vertical="center" shrinkToFit="1"/>
    </xf>
    <xf numFmtId="0" fontId="21" fillId="0" borderId="0" xfId="0" applyFont="1" applyAlignment="1">
      <alignment vertical="center" shrinkToFit="1"/>
    </xf>
    <xf numFmtId="0" fontId="20" fillId="0" borderId="0" xfId="0" applyFont="1" applyAlignment="1">
      <alignment vertical="center" shrinkToFit="1"/>
    </xf>
    <xf numFmtId="0" fontId="20" fillId="0" borderId="0" xfId="0" applyFont="1" applyAlignment="1">
      <alignment horizontal="center" vertical="center" shrinkToFit="1"/>
    </xf>
    <xf numFmtId="0" fontId="18" fillId="0" borderId="0" xfId="0" applyFont="1" applyAlignment="1">
      <alignment vertical="center" shrinkToFit="1"/>
    </xf>
    <xf numFmtId="0" fontId="0" fillId="0" borderId="5" xfId="0" applyBorder="1"/>
    <xf numFmtId="0" fontId="0" fillId="0" borderId="0" xfId="0" applyAlignment="1">
      <alignment horizontal="left" vertical="center"/>
    </xf>
    <xf numFmtId="0" fontId="3" fillId="0" borderId="0" xfId="0" applyFont="1" applyAlignment="1">
      <alignment horizontal="left" vertical="center"/>
    </xf>
    <xf numFmtId="0" fontId="12"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6" fillId="2" borderId="7" xfId="0" applyFont="1" applyFill="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left" vertical="center"/>
    </xf>
    <xf numFmtId="0" fontId="12" fillId="0" borderId="0" xfId="0" applyFont="1" applyAlignment="1">
      <alignment horizontal="center" vertical="center" wrapText="1"/>
    </xf>
    <xf numFmtId="0" fontId="32"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vertical="center"/>
    </xf>
    <xf numFmtId="179" fontId="3" fillId="0" borderId="0" xfId="0" applyNumberFormat="1" applyFont="1" applyAlignment="1">
      <alignment horizontal="center" vertical="center"/>
    </xf>
    <xf numFmtId="0" fontId="26" fillId="0" borderId="4" xfId="0" applyFont="1" applyBorder="1" applyAlignment="1">
      <alignment horizontal="center" vertical="center" textRotation="255"/>
    </xf>
    <xf numFmtId="0" fontId="31" fillId="0" borderId="4" xfId="0" applyFont="1" applyBorder="1" applyAlignment="1">
      <alignment horizontal="center" vertical="center" wrapText="1" justifyLastLine="1"/>
    </xf>
    <xf numFmtId="0" fontId="9" fillId="2" borderId="10" xfId="0" applyFont="1" applyFill="1" applyBorder="1" applyAlignment="1">
      <alignment horizontal="center" vertical="center" wrapText="1"/>
    </xf>
    <xf numFmtId="180" fontId="6" fillId="0" borderId="8" xfId="0" applyNumberFormat="1" applyFont="1" applyBorder="1" applyAlignment="1">
      <alignment horizontal="center" vertical="center" wrapText="1"/>
    </xf>
    <xf numFmtId="180" fontId="6" fillId="0" borderId="12" xfId="0" applyNumberFormat="1" applyFont="1" applyBorder="1" applyAlignment="1">
      <alignment horizontal="center" vertical="center" wrapText="1"/>
    </xf>
    <xf numFmtId="57" fontId="7" fillId="0" borderId="13" xfId="0" applyNumberFormat="1" applyFont="1" applyBorder="1" applyAlignment="1">
      <alignment horizontal="center" vertical="center" wrapText="1"/>
    </xf>
    <xf numFmtId="57" fontId="7" fillId="0" borderId="14" xfId="0" applyNumberFormat="1" applyFont="1" applyBorder="1" applyAlignment="1">
      <alignment horizontal="center" vertical="center" wrapText="1"/>
    </xf>
    <xf numFmtId="0" fontId="1" fillId="0" borderId="0" xfId="0" applyFont="1" applyAlignment="1">
      <alignment horizontal="center" vertical="center" shrinkToFit="1"/>
    </xf>
    <xf numFmtId="0" fontId="3" fillId="0" borderId="0" xfId="0" applyFont="1" applyAlignment="1">
      <alignment vertical="center" shrinkToFit="1"/>
    </xf>
    <xf numFmtId="0" fontId="21" fillId="0" borderId="15" xfId="0" applyFont="1" applyBorder="1" applyAlignment="1">
      <alignment horizontal="center" vertical="center" shrinkToFit="1"/>
    </xf>
    <xf numFmtId="0" fontId="16" fillId="0" borderId="0" xfId="0" applyFont="1" applyAlignment="1">
      <alignment horizontal="left" vertical="center"/>
    </xf>
    <xf numFmtId="176" fontId="10" fillId="3" borderId="16" xfId="0" quotePrefix="1"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Alignment="1">
      <alignment horizontal="center" vertical="center"/>
    </xf>
    <xf numFmtId="180" fontId="13" fillId="0" borderId="18" xfId="0" applyNumberFormat="1" applyFont="1" applyBorder="1" applyAlignment="1">
      <alignment horizontal="center" vertical="center" wrapText="1"/>
    </xf>
    <xf numFmtId="0" fontId="29" fillId="0" borderId="0" xfId="0" applyFont="1" applyAlignment="1">
      <alignment horizontal="left" vertical="center"/>
    </xf>
    <xf numFmtId="184" fontId="6" fillId="0" borderId="19" xfId="0" applyNumberFormat="1" applyFont="1" applyBorder="1" applyAlignment="1">
      <alignment horizontal="center" vertical="center" wrapText="1"/>
    </xf>
    <xf numFmtId="184" fontId="6" fillId="0" borderId="20" xfId="0" applyNumberFormat="1" applyFont="1" applyBorder="1" applyAlignment="1">
      <alignment horizontal="center" vertical="center" wrapText="1"/>
    </xf>
    <xf numFmtId="184" fontId="6" fillId="0" borderId="21" xfId="0" applyNumberFormat="1" applyFont="1" applyBorder="1" applyAlignment="1">
      <alignment horizontal="center" vertical="center" wrapTex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xf>
    <xf numFmtId="0" fontId="33" fillId="0" borderId="0" xfId="0" applyFont="1" applyAlignment="1">
      <alignment vertical="center"/>
    </xf>
    <xf numFmtId="188" fontId="3" fillId="0" borderId="8" xfId="0" applyNumberFormat="1" applyFont="1" applyBorder="1" applyAlignment="1">
      <alignment horizontal="right" vertical="center"/>
    </xf>
    <xf numFmtId="188" fontId="3" fillId="0" borderId="22" xfId="0" applyNumberFormat="1" applyFont="1" applyBorder="1" applyAlignment="1">
      <alignment horizontal="right" vertical="center"/>
    </xf>
    <xf numFmtId="188" fontId="3" fillId="0" borderId="11" xfId="0" applyNumberFormat="1" applyFont="1" applyBorder="1" applyAlignment="1">
      <alignment horizontal="right" vertical="center"/>
    </xf>
    <xf numFmtId="0" fontId="16" fillId="2" borderId="0" xfId="0" applyFont="1" applyFill="1" applyAlignment="1">
      <alignment horizontal="left" vertical="center"/>
    </xf>
    <xf numFmtId="0" fontId="26" fillId="0" borderId="0" xfId="0" applyFont="1" applyAlignment="1">
      <alignment vertical="center" wrapText="1"/>
    </xf>
    <xf numFmtId="0" fontId="6" fillId="0" borderId="0" xfId="0" applyFont="1" applyAlignment="1">
      <alignment horizontal="center" vertical="center" shrinkToFit="1"/>
    </xf>
    <xf numFmtId="188" fontId="3" fillId="0" borderId="0" xfId="0" applyNumberFormat="1" applyFont="1" applyAlignment="1">
      <alignment horizontal="right" vertical="center"/>
    </xf>
    <xf numFmtId="0" fontId="3" fillId="5" borderId="0" xfId="0" applyFont="1" applyFill="1" applyAlignment="1">
      <alignment vertical="center"/>
    </xf>
    <xf numFmtId="0" fontId="31"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10" fillId="0" borderId="18" xfId="0" applyFont="1" applyBorder="1" applyAlignment="1">
      <alignment horizontal="center" vertical="center" shrinkToFit="1"/>
    </xf>
    <xf numFmtId="0" fontId="3" fillId="0" borderId="0" xfId="0" applyFont="1" applyAlignment="1">
      <alignment horizontal="right" vertical="center"/>
    </xf>
    <xf numFmtId="0" fontId="25" fillId="0" borderId="0" xfId="0" applyFont="1" applyAlignment="1">
      <alignment horizontal="left" vertical="center"/>
    </xf>
    <xf numFmtId="0" fontId="16" fillId="6" borderId="0" xfId="0" applyFont="1" applyFill="1" applyAlignment="1">
      <alignment horizontal="left" vertical="center"/>
    </xf>
    <xf numFmtId="0" fontId="31" fillId="6" borderId="0" xfId="0" applyFont="1" applyFill="1" applyAlignment="1">
      <alignment horizontal="center" vertical="center" wrapText="1" justifyLastLine="1"/>
    </xf>
    <xf numFmtId="0" fontId="6" fillId="6" borderId="0" xfId="0" applyFont="1" applyFill="1" applyAlignment="1">
      <alignment horizontal="center" vertical="center" wrapText="1"/>
    </xf>
    <xf numFmtId="0" fontId="7" fillId="6" borderId="0" xfId="0" applyFont="1" applyFill="1" applyAlignment="1">
      <alignment horizontal="center" vertical="center" wrapText="1"/>
    </xf>
    <xf numFmtId="0" fontId="24" fillId="0" borderId="0" xfId="0" applyFont="1" applyAlignment="1">
      <alignment horizontal="left" vertical="center"/>
    </xf>
    <xf numFmtId="176" fontId="10" fillId="3" borderId="18" xfId="0" quotePrefix="1" applyNumberFormat="1" applyFont="1" applyFill="1" applyBorder="1" applyAlignment="1">
      <alignment horizontal="center" vertical="center" wrapText="1"/>
    </xf>
    <xf numFmtId="0" fontId="42" fillId="0" borderId="0" xfId="0" applyFont="1" applyAlignment="1">
      <alignment vertical="center" wrapText="1"/>
    </xf>
    <xf numFmtId="0" fontId="116" fillId="0" borderId="0" xfId="0" applyFont="1" applyAlignment="1">
      <alignment horizontal="left" vertical="center"/>
    </xf>
    <xf numFmtId="0" fontId="12" fillId="0" borderId="18" xfId="0" applyFont="1" applyBorder="1" applyAlignment="1">
      <alignment vertical="center"/>
    </xf>
    <xf numFmtId="0" fontId="25" fillId="0" borderId="16" xfId="0" applyFont="1" applyBorder="1" applyAlignment="1">
      <alignment vertical="center"/>
    </xf>
    <xf numFmtId="0" fontId="117" fillId="0" borderId="0" xfId="0" applyFont="1" applyAlignment="1">
      <alignment vertical="center"/>
    </xf>
    <xf numFmtId="49" fontId="6" fillId="5" borderId="0" xfId="0" applyNumberFormat="1" applyFont="1" applyFill="1" applyAlignment="1">
      <alignment horizontal="center" vertical="center" wrapText="1"/>
    </xf>
    <xf numFmtId="57" fontId="6" fillId="5" borderId="0" xfId="0" applyNumberFormat="1" applyFont="1" applyFill="1" applyAlignment="1">
      <alignment horizontal="center" vertical="center" wrapText="1"/>
    </xf>
    <xf numFmtId="0" fontId="118" fillId="0" borderId="0" xfId="0" applyFont="1" applyAlignment="1">
      <alignment vertical="center"/>
    </xf>
    <xf numFmtId="0" fontId="31" fillId="6" borderId="0" xfId="0" applyFont="1" applyFill="1" applyAlignment="1">
      <alignment vertical="center" justifyLastLine="1"/>
    </xf>
    <xf numFmtId="49" fontId="3" fillId="0" borderId="16" xfId="0" applyNumberFormat="1" applyFont="1" applyBorder="1" applyAlignment="1" applyProtection="1">
      <alignment horizontal="center" vertical="center" wrapText="1"/>
      <protection locked="0"/>
    </xf>
    <xf numFmtId="0" fontId="16" fillId="7" borderId="0" xfId="0" applyFont="1" applyFill="1" applyAlignment="1">
      <alignment horizontal="left" vertical="center"/>
    </xf>
    <xf numFmtId="0" fontId="3" fillId="7" borderId="0" xfId="0" applyFont="1" applyFill="1" applyAlignment="1">
      <alignment vertical="center"/>
    </xf>
    <xf numFmtId="0" fontId="10" fillId="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center" vertical="center"/>
    </xf>
    <xf numFmtId="0" fontId="119" fillId="0" borderId="0" xfId="0" applyFont="1" applyAlignment="1">
      <alignment horizontal="right" vertical="center"/>
    </xf>
    <xf numFmtId="0" fontId="10" fillId="5" borderId="0" xfId="0" applyFont="1" applyFill="1" applyAlignment="1">
      <alignment vertical="center"/>
    </xf>
    <xf numFmtId="0" fontId="3" fillId="8" borderId="2" xfId="0" applyFont="1" applyFill="1" applyBorder="1" applyAlignment="1">
      <alignment vertical="center"/>
    </xf>
    <xf numFmtId="0" fontId="3" fillId="9" borderId="0" xfId="0" applyFont="1" applyFill="1" applyAlignment="1">
      <alignment vertical="center"/>
    </xf>
    <xf numFmtId="0" fontId="10" fillId="9" borderId="0" xfId="0" applyFont="1" applyFill="1" applyAlignment="1">
      <alignment vertical="center"/>
    </xf>
    <xf numFmtId="0" fontId="10" fillId="0" borderId="0" xfId="0" applyFont="1" applyAlignment="1">
      <alignment vertical="center"/>
    </xf>
    <xf numFmtId="0" fontId="38" fillId="0" borderId="0" xfId="0" applyFont="1" applyAlignment="1">
      <alignment vertical="center"/>
    </xf>
    <xf numFmtId="0" fontId="38" fillId="0" borderId="0" xfId="0" applyFont="1" applyAlignment="1">
      <alignment horizontal="right"/>
    </xf>
    <xf numFmtId="0" fontId="38" fillId="0" borderId="0" xfId="0" applyFont="1"/>
    <xf numFmtId="0" fontId="39" fillId="4" borderId="24" xfId="3" applyFont="1" applyFill="1" applyBorder="1" applyAlignment="1">
      <alignment horizontal="center"/>
    </xf>
    <xf numFmtId="0" fontId="39" fillId="10" borderId="24" xfId="3" applyFont="1" applyFill="1" applyBorder="1" applyAlignment="1">
      <alignment horizontal="center"/>
    </xf>
    <xf numFmtId="0" fontId="39" fillId="4" borderId="24" xfId="3" applyFont="1" applyFill="1" applyBorder="1"/>
    <xf numFmtId="0" fontId="38" fillId="4" borderId="2" xfId="0" applyFont="1" applyFill="1" applyBorder="1" applyAlignment="1">
      <alignment horizontal="center" vertical="center"/>
    </xf>
    <xf numFmtId="0" fontId="38" fillId="0" borderId="0" xfId="0" applyFont="1" applyAlignment="1">
      <alignment horizontal="center" vertical="center"/>
    </xf>
    <xf numFmtId="0" fontId="39" fillId="0" borderId="24" xfId="3" applyFont="1" applyBorder="1" applyAlignment="1">
      <alignment horizontal="right" wrapText="1"/>
    </xf>
    <xf numFmtId="0" fontId="39" fillId="0" borderId="24" xfId="3" applyFont="1" applyBorder="1" applyAlignment="1">
      <alignment horizontal="left" wrapText="1"/>
    </xf>
    <xf numFmtId="0" fontId="39" fillId="0" borderId="24" xfId="3" applyFont="1" applyBorder="1" applyAlignment="1">
      <alignment horizontal="left"/>
    </xf>
    <xf numFmtId="0" fontId="38" fillId="0" borderId="2" xfId="0" applyFont="1" applyBorder="1" applyAlignment="1">
      <alignment vertical="center"/>
    </xf>
    <xf numFmtId="0" fontId="38" fillId="0" borderId="2" xfId="0" applyFont="1" applyBorder="1" applyAlignment="1">
      <alignment horizontal="left" vertical="center"/>
    </xf>
    <xf numFmtId="0" fontId="38" fillId="0" borderId="0" xfId="0" applyFont="1" applyAlignment="1">
      <alignment horizontal="left" vertical="center"/>
    </xf>
    <xf numFmtId="0" fontId="40" fillId="0" borderId="2" xfId="0" applyFont="1" applyBorder="1" applyAlignment="1">
      <alignment horizontal="left" vertical="center"/>
    </xf>
    <xf numFmtId="0" fontId="39" fillId="0" borderId="25" xfId="3" applyFont="1" applyBorder="1" applyAlignment="1">
      <alignment horizontal="right" wrapText="1"/>
    </xf>
    <xf numFmtId="0" fontId="39" fillId="0" borderId="26" xfId="3" applyFont="1" applyBorder="1" applyAlignment="1">
      <alignment horizontal="right" wrapText="1"/>
    </xf>
    <xf numFmtId="0" fontId="39" fillId="0" borderId="26" xfId="3" applyFont="1" applyBorder="1" applyAlignment="1">
      <alignment horizontal="left" wrapText="1"/>
    </xf>
    <xf numFmtId="0" fontId="39" fillId="0" borderId="27" xfId="3" applyFont="1" applyBorder="1" applyAlignment="1">
      <alignment horizontal="right" wrapText="1"/>
    </xf>
    <xf numFmtId="0" fontId="39" fillId="0" borderId="27" xfId="3" applyFont="1" applyBorder="1" applyAlignment="1">
      <alignment horizontal="left"/>
    </xf>
    <xf numFmtId="0" fontId="16" fillId="6" borderId="0" xfId="0" applyFont="1" applyFill="1" applyAlignment="1">
      <alignment vertical="center"/>
    </xf>
    <xf numFmtId="0" fontId="3" fillId="6" borderId="0" xfId="0" applyFont="1" applyFill="1" applyAlignment="1">
      <alignment horizontal="center" vertical="center"/>
    </xf>
    <xf numFmtId="0" fontId="3" fillId="0" borderId="0" xfId="0" applyFont="1" applyAlignment="1" applyProtection="1">
      <alignment vertical="center"/>
      <protection locked="0"/>
    </xf>
    <xf numFmtId="0" fontId="3" fillId="11" borderId="0" xfId="0" applyFont="1" applyFill="1" applyAlignment="1" applyProtection="1">
      <alignment vertical="center"/>
      <protection locked="0"/>
    </xf>
    <xf numFmtId="0" fontId="120" fillId="0" borderId="0" xfId="0" applyFont="1" applyAlignment="1">
      <alignment vertical="center"/>
    </xf>
    <xf numFmtId="0" fontId="7" fillId="3" borderId="18" xfId="0" applyFont="1" applyFill="1" applyBorder="1" applyAlignment="1">
      <alignment horizontal="right" vertical="center" wrapText="1"/>
    </xf>
    <xf numFmtId="0" fontId="7" fillId="3" borderId="28" xfId="0" applyFont="1" applyFill="1" applyBorder="1" applyAlignment="1">
      <alignment horizontal="left" vertical="center"/>
    </xf>
    <xf numFmtId="0" fontId="6" fillId="3" borderId="29" xfId="0" applyFont="1" applyFill="1" applyBorder="1" applyAlignment="1">
      <alignment horizontal="center" vertical="center" wrapText="1"/>
    </xf>
    <xf numFmtId="49" fontId="3" fillId="0" borderId="29" xfId="0" applyNumberFormat="1" applyFont="1" applyBorder="1" applyAlignment="1" applyProtection="1">
      <alignment horizontal="center" vertical="center" wrapText="1"/>
      <protection locked="0"/>
    </xf>
    <xf numFmtId="0" fontId="3" fillId="3" borderId="30" xfId="0" applyFont="1" applyFill="1" applyBorder="1" applyAlignment="1">
      <alignment vertical="center"/>
    </xf>
    <xf numFmtId="0" fontId="6" fillId="3" borderId="31" xfId="0" applyFont="1" applyFill="1" applyBorder="1" applyAlignment="1">
      <alignment horizontal="center" vertical="center" wrapText="1"/>
    </xf>
    <xf numFmtId="0" fontId="6" fillId="3" borderId="30" xfId="0" applyFont="1" applyFill="1" applyBorder="1" applyAlignment="1">
      <alignment horizontal="center" vertical="center" wrapText="1"/>
    </xf>
    <xf numFmtId="180" fontId="13" fillId="0" borderId="18" xfId="0" applyNumberFormat="1" applyFont="1" applyBorder="1" applyAlignment="1">
      <alignment horizontal="center" vertical="center" shrinkToFit="1"/>
    </xf>
    <xf numFmtId="0" fontId="24" fillId="0" borderId="0" xfId="0" applyFont="1" applyAlignment="1">
      <alignment vertical="center"/>
    </xf>
    <xf numFmtId="0" fontId="58" fillId="0" borderId="0" xfId="0" applyFont="1" applyAlignment="1">
      <alignment vertical="center"/>
    </xf>
    <xf numFmtId="49" fontId="10" fillId="0" borderId="0" xfId="0" applyNumberFormat="1" applyFont="1" applyAlignment="1">
      <alignment vertical="center" textRotation="255"/>
    </xf>
    <xf numFmtId="0" fontId="10" fillId="0" borderId="0" xfId="0" applyFont="1" applyAlignment="1">
      <alignment horizontal="center" vertical="center"/>
    </xf>
    <xf numFmtId="49" fontId="5" fillId="0" borderId="0" xfId="0" applyNumberFormat="1" applyFont="1" applyAlignment="1">
      <alignment horizontal="left" vertical="center" indent="1"/>
    </xf>
    <xf numFmtId="0" fontId="13" fillId="0" borderId="0" xfId="0" applyFont="1" applyAlignment="1">
      <alignment vertical="center"/>
    </xf>
    <xf numFmtId="56" fontId="121" fillId="0" borderId="0" xfId="0" applyNumberFormat="1" applyFont="1" applyAlignment="1">
      <alignment horizontal="right" vertical="center"/>
    </xf>
    <xf numFmtId="0" fontId="16" fillId="12" borderId="0" xfId="0" applyFont="1" applyFill="1" applyAlignment="1">
      <alignment horizontal="left" vertical="center"/>
    </xf>
    <xf numFmtId="0" fontId="122" fillId="0" borderId="0" xfId="0" applyFont="1" applyAlignment="1">
      <alignment vertical="center" wrapText="1"/>
    </xf>
    <xf numFmtId="188" fontId="3" fillId="0" borderId="9" xfId="0" applyNumberFormat="1" applyFont="1" applyBorder="1" applyAlignment="1">
      <alignment horizontal="right" vertical="center"/>
    </xf>
    <xf numFmtId="188" fontId="3" fillId="0" borderId="0" xfId="0" applyNumberFormat="1" applyFont="1" applyAlignment="1">
      <alignment vertical="center"/>
    </xf>
    <xf numFmtId="0" fontId="7" fillId="0" borderId="0" xfId="0" applyFont="1" applyAlignment="1">
      <alignment vertical="center"/>
    </xf>
    <xf numFmtId="0" fontId="4" fillId="0" borderId="0" xfId="0" applyFont="1" applyAlignment="1">
      <alignment vertical="center" justifyLastLine="1"/>
    </xf>
    <xf numFmtId="0" fontId="9" fillId="2" borderId="32" xfId="0" applyFont="1" applyFill="1" applyBorder="1" applyAlignment="1">
      <alignment horizontal="center" vertical="center" wrapText="1"/>
    </xf>
    <xf numFmtId="0" fontId="3" fillId="2" borderId="32" xfId="0" applyFont="1" applyFill="1" applyBorder="1" applyAlignment="1">
      <alignment horizontal="center" vertical="center"/>
    </xf>
    <xf numFmtId="184" fontId="6" fillId="0" borderId="0" xfId="0" applyNumberFormat="1" applyFont="1" applyAlignment="1">
      <alignment horizontal="center" vertical="center" wrapText="1"/>
    </xf>
    <xf numFmtId="180" fontId="6" fillId="0" borderId="0" xfId="0" applyNumberFormat="1" applyFont="1" applyAlignment="1">
      <alignment vertical="center" shrinkToFit="1"/>
    </xf>
    <xf numFmtId="180" fontId="6" fillId="0" borderId="0" xfId="0" applyNumberFormat="1" applyFont="1" applyAlignment="1">
      <alignment vertical="center" wrapText="1"/>
    </xf>
    <xf numFmtId="180" fontId="6" fillId="0" borderId="0" xfId="0" applyNumberFormat="1" applyFont="1" applyAlignment="1">
      <alignment horizontal="center" vertical="center" wrapText="1"/>
    </xf>
    <xf numFmtId="0" fontId="61" fillId="0" borderId="0" xfId="0" applyFont="1" applyAlignment="1">
      <alignment vertical="center" shrinkToFit="1"/>
    </xf>
    <xf numFmtId="0" fontId="62" fillId="0" borderId="0" xfId="0" applyFont="1" applyAlignment="1">
      <alignment vertical="top" wrapText="1" shrinkToFit="1"/>
    </xf>
    <xf numFmtId="0" fontId="7" fillId="0" borderId="0" xfId="0" applyFont="1" applyAlignment="1">
      <alignment vertical="center" wrapText="1" shrinkToFit="1"/>
    </xf>
    <xf numFmtId="0" fontId="7" fillId="0" borderId="0" xfId="0" applyFont="1" applyAlignment="1">
      <alignment vertical="center" shrinkToFit="1"/>
    </xf>
    <xf numFmtId="0" fontId="39" fillId="0" borderId="2" xfId="3" applyFont="1" applyBorder="1" applyAlignment="1">
      <alignment horizontal="right" wrapText="1"/>
    </xf>
    <xf numFmtId="0" fontId="39" fillId="0" borderId="2" xfId="3" applyFont="1" applyBorder="1" applyAlignment="1">
      <alignment horizontal="left"/>
    </xf>
    <xf numFmtId="0" fontId="117" fillId="0" borderId="0" xfId="0" applyFont="1"/>
    <xf numFmtId="0" fontId="123" fillId="0" borderId="0" xfId="0" applyFont="1" applyAlignment="1">
      <alignment vertical="center" wrapText="1"/>
    </xf>
    <xf numFmtId="0" fontId="124" fillId="0" borderId="0" xfId="0" applyFont="1" applyAlignment="1">
      <alignment vertical="center" wrapText="1"/>
    </xf>
    <xf numFmtId="0" fontId="124" fillId="0" borderId="0" xfId="0" applyFont="1" applyAlignment="1">
      <alignment wrapText="1"/>
    </xf>
    <xf numFmtId="180" fontId="6" fillId="0" borderId="9" xfId="0" applyNumberFormat="1" applyFont="1" applyBorder="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horizontal="left" vertical="center"/>
    </xf>
    <xf numFmtId="0" fontId="68" fillId="0" borderId="0" xfId="0" applyFont="1" applyAlignment="1">
      <alignment horizontal="center" vertical="center"/>
    </xf>
    <xf numFmtId="0" fontId="6" fillId="3" borderId="1" xfId="0" applyFont="1" applyFill="1" applyBorder="1" applyAlignment="1">
      <alignment vertical="center" wrapText="1"/>
    </xf>
    <xf numFmtId="0" fontId="6" fillId="0" borderId="4" xfId="0" applyFont="1" applyBorder="1" applyAlignment="1">
      <alignment vertical="center" wrapText="1"/>
    </xf>
    <xf numFmtId="0" fontId="21" fillId="0" borderId="0" xfId="0" applyFont="1" applyAlignment="1">
      <alignment horizontal="center" vertical="center" shrinkToFit="1"/>
    </xf>
    <xf numFmtId="0" fontId="7" fillId="2" borderId="33" xfId="0" applyFont="1" applyFill="1" applyBorder="1" applyAlignment="1">
      <alignment horizontal="center" vertical="center" shrinkToFit="1"/>
    </xf>
    <xf numFmtId="0" fontId="22" fillId="0" borderId="0" xfId="0" applyFont="1" applyAlignment="1">
      <alignment horizontal="center" vertical="center" shrinkToFit="1"/>
    </xf>
    <xf numFmtId="180" fontId="28" fillId="0" borderId="0" xfId="0" applyNumberFormat="1" applyFont="1" applyAlignment="1">
      <alignment horizontal="center" vertical="center" shrinkToFit="1"/>
    </xf>
    <xf numFmtId="0" fontId="70" fillId="3" borderId="12" xfId="0" applyFont="1" applyFill="1" applyBorder="1" applyAlignment="1">
      <alignment horizontal="center" vertical="center" wrapText="1"/>
    </xf>
    <xf numFmtId="0" fontId="26" fillId="0" borderId="0" xfId="0" applyFont="1" applyAlignment="1">
      <alignment horizontal="center" vertical="center" textRotation="255"/>
    </xf>
    <xf numFmtId="0" fontId="31" fillId="0" borderId="0" xfId="0" applyFont="1" applyAlignment="1">
      <alignment horizontal="center" vertical="center" wrapText="1" justifyLastLine="1"/>
    </xf>
    <xf numFmtId="180" fontId="10" fillId="0" borderId="16" xfId="0" applyNumberFormat="1" applyFont="1" applyBorder="1" applyAlignment="1">
      <alignment horizontal="center" vertical="center" wrapText="1"/>
    </xf>
    <xf numFmtId="180" fontId="10" fillId="0" borderId="1" xfId="0" applyNumberFormat="1" applyFont="1" applyBorder="1" applyAlignment="1">
      <alignment horizontal="center" vertical="center" wrapText="1"/>
    </xf>
    <xf numFmtId="0" fontId="13" fillId="0" borderId="0" xfId="0" applyFont="1" applyAlignment="1">
      <alignment horizontal="center" vertical="center" shrinkToFit="1"/>
    </xf>
    <xf numFmtId="0" fontId="4" fillId="0" borderId="18" xfId="0" applyFont="1" applyBorder="1"/>
    <xf numFmtId="0" fontId="3" fillId="0" borderId="18" xfId="0" applyFont="1" applyBorder="1" applyAlignment="1">
      <alignment horizontal="center" vertical="center" wrapText="1"/>
    </xf>
    <xf numFmtId="0" fontId="13" fillId="0" borderId="18" xfId="0" applyFont="1" applyBorder="1" applyAlignment="1">
      <alignment horizontal="center" vertical="center" shrinkToFit="1"/>
    </xf>
    <xf numFmtId="0" fontId="3" fillId="0" borderId="18" xfId="0" applyFont="1" applyBorder="1" applyAlignment="1">
      <alignment horizontal="center" vertical="center"/>
    </xf>
    <xf numFmtId="0" fontId="7" fillId="2" borderId="34" xfId="0" applyFont="1" applyFill="1" applyBorder="1" applyAlignment="1">
      <alignment horizontal="center" vertical="center" wrapText="1" shrinkToFit="1"/>
    </xf>
    <xf numFmtId="0" fontId="71" fillId="0" borderId="0" xfId="0" applyFont="1"/>
    <xf numFmtId="0" fontId="72" fillId="0" borderId="0" xfId="0" applyFont="1" applyAlignment="1">
      <alignment horizontal="center" vertical="top"/>
    </xf>
    <xf numFmtId="0" fontId="61" fillId="0" borderId="0" xfId="0" applyFont="1" applyAlignment="1">
      <alignment vertical="top"/>
    </xf>
    <xf numFmtId="0" fontId="61" fillId="0" borderId="23" xfId="0" applyFont="1" applyBorder="1" applyAlignment="1">
      <alignment vertical="top"/>
    </xf>
    <xf numFmtId="0" fontId="61" fillId="0" borderId="0" xfId="0" applyFont="1"/>
    <xf numFmtId="0" fontId="71" fillId="0" borderId="0" xfId="0" applyFont="1" applyAlignment="1">
      <alignment horizontal="right"/>
    </xf>
    <xf numFmtId="0" fontId="71" fillId="0" borderId="0" xfId="0" applyFont="1" applyAlignment="1">
      <alignment wrapText="1"/>
    </xf>
    <xf numFmtId="0" fontId="61" fillId="0" borderId="15" xfId="0" applyFont="1" applyBorder="1" applyAlignment="1">
      <alignment vertical="top"/>
    </xf>
    <xf numFmtId="0" fontId="61" fillId="0" borderId="18" xfId="0" applyFont="1" applyBorder="1" applyAlignment="1">
      <alignment vertical="top"/>
    </xf>
    <xf numFmtId="0" fontId="61" fillId="0" borderId="18" xfId="0" applyFont="1" applyBorder="1"/>
    <xf numFmtId="0" fontId="71" fillId="0" borderId="0" xfId="0" applyFont="1" applyAlignment="1">
      <alignment horizontal="center" vertical="center"/>
    </xf>
    <xf numFmtId="0" fontId="77" fillId="0" borderId="0" xfId="0" applyFont="1" applyAlignment="1">
      <alignment horizontal="center" vertical="center"/>
    </xf>
    <xf numFmtId="0" fontId="71" fillId="0" borderId="0" xfId="0" applyFont="1" applyAlignment="1">
      <alignment vertical="center"/>
    </xf>
    <xf numFmtId="0" fontId="46" fillId="0" borderId="0" xfId="0" applyFont="1"/>
    <xf numFmtId="0" fontId="61" fillId="0" borderId="0" xfId="0" applyFont="1" applyAlignment="1">
      <alignment wrapText="1"/>
    </xf>
    <xf numFmtId="0" fontId="46" fillId="0" borderId="0" xfId="0" applyFont="1" applyAlignment="1">
      <alignment wrapText="1"/>
    </xf>
    <xf numFmtId="0" fontId="29" fillId="0" borderId="0" xfId="0" applyFont="1" applyAlignment="1">
      <alignment vertical="center" wrapText="1"/>
    </xf>
    <xf numFmtId="0" fontId="29" fillId="0" borderId="0" xfId="0" applyFont="1" applyAlignment="1">
      <alignment horizontal="right" vertical="center"/>
    </xf>
    <xf numFmtId="0" fontId="71" fillId="0" borderId="5" xfId="0" applyFont="1" applyBorder="1" applyAlignment="1">
      <alignment horizontal="center" vertical="center" textRotation="255"/>
    </xf>
    <xf numFmtId="0" fontId="61" fillId="0" borderId="5" xfId="0" applyFont="1" applyBorder="1" applyAlignment="1">
      <alignment horizontal="left" vertical="center"/>
    </xf>
    <xf numFmtId="0" fontId="61" fillId="0" borderId="5" xfId="0" applyFont="1" applyBorder="1"/>
    <xf numFmtId="0" fontId="71" fillId="0" borderId="5" xfId="0" applyFont="1" applyBorder="1"/>
    <xf numFmtId="0" fontId="61" fillId="0" borderId="5" xfId="0" applyFont="1" applyBorder="1" applyAlignment="1">
      <alignment horizontal="left" vertical="center" wrapText="1"/>
    </xf>
    <xf numFmtId="0" fontId="71" fillId="0" borderId="0" xfId="0" applyFont="1" applyAlignment="1">
      <alignment horizontal="center" vertical="center" textRotation="255"/>
    </xf>
    <xf numFmtId="0" fontId="61" fillId="0" borderId="0" xfId="0" applyFont="1" applyAlignment="1">
      <alignment horizontal="left" vertical="center"/>
    </xf>
    <xf numFmtId="0" fontId="61" fillId="0" borderId="0" xfId="0" applyFont="1" applyAlignment="1">
      <alignment horizontal="left" vertical="center" wrapText="1"/>
    </xf>
    <xf numFmtId="0" fontId="72" fillId="0" borderId="0" xfId="0" applyFont="1" applyAlignment="1">
      <alignment horizontal="left" vertical="center"/>
    </xf>
    <xf numFmtId="0" fontId="72" fillId="0" borderId="0" xfId="0" applyFont="1"/>
    <xf numFmtId="0" fontId="72" fillId="0" borderId="0" xfId="0" applyFont="1" applyAlignment="1">
      <alignment vertical="top"/>
    </xf>
    <xf numFmtId="0" fontId="57" fillId="0" borderId="0" xfId="0" applyFont="1" applyAlignment="1">
      <alignment vertical="top"/>
    </xf>
    <xf numFmtId="0" fontId="80" fillId="0" borderId="0" xfId="0" applyFont="1" applyAlignment="1">
      <alignment wrapText="1"/>
    </xf>
    <xf numFmtId="0" fontId="81" fillId="0" borderId="0" xfId="0" applyFont="1" applyAlignment="1">
      <alignment wrapText="1"/>
    </xf>
    <xf numFmtId="0" fontId="125" fillId="0" borderId="0" xfId="0" applyFont="1" applyAlignment="1">
      <alignment wrapText="1"/>
    </xf>
    <xf numFmtId="0" fontId="0" fillId="0" borderId="0" xfId="0" applyAlignment="1">
      <alignment vertical="top"/>
    </xf>
    <xf numFmtId="0" fontId="0" fillId="0" borderId="4" xfId="0" applyBorder="1" applyAlignment="1">
      <alignment horizontal="distributed" vertical="center"/>
    </xf>
    <xf numFmtId="0" fontId="0" fillId="0" borderId="34" xfId="0" applyBorder="1" applyAlignment="1">
      <alignment horizontal="distributed" vertical="center"/>
    </xf>
    <xf numFmtId="0" fontId="71" fillId="0" borderId="15" xfId="0" applyFont="1" applyBorder="1" applyAlignment="1">
      <alignment horizontal="center" vertical="center"/>
    </xf>
    <xf numFmtId="0" fontId="71" fillId="0" borderId="18" xfId="0" applyFont="1" applyBorder="1" applyAlignment="1">
      <alignment horizontal="center" vertical="center"/>
    </xf>
    <xf numFmtId="0" fontId="71" fillId="0" borderId="18" xfId="0" applyFont="1" applyBorder="1" applyAlignment="1">
      <alignment vertical="center"/>
    </xf>
    <xf numFmtId="0" fontId="71" fillId="0" borderId="15" xfId="0" applyFont="1" applyBorder="1" applyAlignment="1">
      <alignment vertical="center"/>
    </xf>
    <xf numFmtId="0" fontId="0" fillId="0" borderId="35" xfId="0" applyBorder="1" applyAlignment="1">
      <alignment horizontal="distributed" vertical="center"/>
    </xf>
    <xf numFmtId="0" fontId="71" fillId="0" borderId="23" xfId="0" applyFont="1" applyBorder="1" applyAlignment="1">
      <alignment horizontal="center" vertical="center"/>
    </xf>
    <xf numFmtId="0" fontId="0" fillId="0" borderId="18" xfId="0" applyBorder="1" applyAlignment="1">
      <alignment horizontal="distributed" vertical="center"/>
    </xf>
    <xf numFmtId="0" fontId="0" fillId="0" borderId="36" xfId="0" applyBorder="1" applyAlignment="1">
      <alignment horizontal="distributed" vertical="center"/>
    </xf>
    <xf numFmtId="0" fontId="71" fillId="0" borderId="37" xfId="0" applyFont="1" applyBorder="1" applyAlignment="1">
      <alignment vertical="center"/>
    </xf>
    <xf numFmtId="0" fontId="0" fillId="0" borderId="0" xfId="0"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38" xfId="0" applyBorder="1" applyAlignment="1">
      <alignment vertical="center"/>
    </xf>
    <xf numFmtId="0" fontId="0" fillId="0" borderId="37" xfId="0" applyBorder="1" applyAlignment="1">
      <alignment vertical="center" wrapText="1"/>
    </xf>
    <xf numFmtId="0" fontId="0" fillId="0" borderId="0" xfId="0" applyAlignment="1">
      <alignment horizontal="distributed"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126" fillId="0" borderId="0" xfId="0" applyFont="1" applyAlignment="1">
      <alignment vertical="center" shrinkToFit="1"/>
    </xf>
    <xf numFmtId="180" fontId="28" fillId="0" borderId="0" xfId="0" applyNumberFormat="1" applyFont="1" applyAlignment="1">
      <alignment vertical="center" shrinkToFit="1"/>
    </xf>
    <xf numFmtId="0" fontId="36" fillId="0" borderId="18" xfId="0" applyFont="1" applyBorder="1" applyAlignment="1" applyProtection="1">
      <alignment horizontal="right" vertical="center" shrinkToFit="1"/>
      <protection locked="0"/>
    </xf>
    <xf numFmtId="0" fontId="69" fillId="0" borderId="0" xfId="0" applyFont="1" applyAlignment="1">
      <alignment vertical="center"/>
    </xf>
    <xf numFmtId="0" fontId="23" fillId="0" borderId="0" xfId="0" applyFont="1" applyAlignment="1">
      <alignment vertical="center" shrinkToFit="1"/>
    </xf>
    <xf numFmtId="0" fontId="21" fillId="0" borderId="40" xfId="0" applyFont="1" applyBorder="1" applyAlignment="1">
      <alignment horizontal="center" vertical="center" shrinkToFit="1"/>
    </xf>
    <xf numFmtId="0" fontId="27" fillId="0" borderId="0" xfId="0" applyFont="1" applyAlignment="1">
      <alignment vertical="center"/>
    </xf>
    <xf numFmtId="0" fontId="27" fillId="0" borderId="0" xfId="0" applyFont="1" applyAlignment="1">
      <alignment vertical="center" shrinkToFit="1"/>
    </xf>
    <xf numFmtId="0" fontId="16" fillId="0" borderId="0" xfId="0" applyFont="1" applyAlignment="1">
      <alignment horizontal="center" vertical="center"/>
    </xf>
    <xf numFmtId="0" fontId="45" fillId="0" borderId="0" xfId="1" applyFont="1" applyFill="1" applyBorder="1" applyAlignment="1" applyProtection="1">
      <alignment horizontal="center" vertical="center"/>
    </xf>
    <xf numFmtId="180" fontId="10" fillId="0" borderId="34" xfId="0" applyNumberFormat="1" applyFont="1" applyBorder="1" applyAlignment="1">
      <alignment horizontal="center" vertical="center" wrapText="1"/>
    </xf>
    <xf numFmtId="180" fontId="10" fillId="0" borderId="4" xfId="0" applyNumberFormat="1" applyFont="1" applyBorder="1" applyAlignment="1">
      <alignment horizontal="center" vertical="center" wrapText="1"/>
    </xf>
    <xf numFmtId="180" fontId="10" fillId="0" borderId="35" xfId="0" applyNumberFormat="1" applyFont="1" applyBorder="1" applyAlignment="1">
      <alignment horizontal="center" vertical="center" wrapText="1"/>
    </xf>
    <xf numFmtId="0" fontId="127" fillId="0" borderId="0" xfId="0" applyFont="1"/>
    <xf numFmtId="0" fontId="128" fillId="0" borderId="0" xfId="0" applyFont="1"/>
    <xf numFmtId="0" fontId="3" fillId="0" borderId="2" xfId="0" applyFont="1" applyBorder="1" applyAlignment="1" applyProtection="1">
      <alignment vertical="center"/>
      <protection locked="0"/>
    </xf>
    <xf numFmtId="0" fontId="3" fillId="0" borderId="17" xfId="0"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8" fontId="3" fillId="0" borderId="2" xfId="0" applyNumberFormat="1"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4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13" borderId="0" xfId="0" applyFont="1" applyFill="1" applyAlignment="1" applyProtection="1">
      <alignment vertical="center"/>
      <protection locked="0"/>
    </xf>
    <xf numFmtId="0" fontId="10" fillId="0" borderId="0" xfId="0" applyFont="1" applyAlignment="1" applyProtection="1">
      <alignment vertical="center"/>
      <protection locked="0"/>
    </xf>
    <xf numFmtId="0" fontId="118" fillId="0" borderId="0" xfId="0" applyFont="1"/>
    <xf numFmtId="0" fontId="3" fillId="6" borderId="0" xfId="0" applyFont="1" applyFill="1" applyAlignment="1">
      <alignment vertical="center"/>
    </xf>
    <xf numFmtId="0" fontId="6" fillId="3" borderId="11"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3" fillId="12" borderId="0" xfId="0" applyFont="1" applyFill="1" applyAlignment="1">
      <alignment vertical="center"/>
    </xf>
    <xf numFmtId="0" fontId="17" fillId="12" borderId="0" xfId="0" applyFont="1" applyFill="1" applyAlignment="1">
      <alignment vertical="center"/>
    </xf>
    <xf numFmtId="0" fontId="129" fillId="3" borderId="8" xfId="0" applyFont="1" applyFill="1" applyBorder="1" applyAlignment="1">
      <alignment horizontal="center" vertical="center" wrapText="1" justifyLastLine="1"/>
    </xf>
    <xf numFmtId="0" fontId="74" fillId="0" borderId="44" xfId="0" applyFont="1" applyBorder="1" applyAlignment="1">
      <alignment vertical="center" shrinkToFit="1"/>
    </xf>
    <xf numFmtId="0" fontId="74" fillId="0" borderId="45" xfId="0" applyFont="1" applyBorder="1" applyAlignment="1">
      <alignment vertical="center" shrinkToFit="1"/>
    </xf>
    <xf numFmtId="0" fontId="74" fillId="0" borderId="46" xfId="0" applyFont="1" applyBorder="1" applyAlignment="1">
      <alignment vertical="center" shrinkToFit="1"/>
    </xf>
    <xf numFmtId="0" fontId="6" fillId="3" borderId="47" xfId="0" applyFont="1" applyFill="1" applyBorder="1" applyAlignment="1">
      <alignment horizontal="center" vertical="center" wrapText="1"/>
    </xf>
    <xf numFmtId="0" fontId="130" fillId="0" borderId="0" xfId="0" applyFont="1" applyAlignment="1">
      <alignment vertical="center"/>
    </xf>
    <xf numFmtId="0" fontId="29" fillId="3" borderId="8" xfId="0" applyFont="1" applyFill="1" applyBorder="1" applyAlignment="1">
      <alignment horizontal="center" vertical="center" wrapText="1"/>
    </xf>
    <xf numFmtId="0" fontId="3" fillId="6" borderId="2" xfId="0" applyFont="1" applyFill="1" applyBorder="1" applyAlignment="1">
      <alignment vertical="center"/>
    </xf>
    <xf numFmtId="0" fontId="17" fillId="0" borderId="0" xfId="0" applyFont="1" applyAlignment="1">
      <alignment vertical="center"/>
    </xf>
    <xf numFmtId="0" fontId="3" fillId="6" borderId="2" xfId="0" applyFont="1" applyFill="1" applyBorder="1" applyAlignment="1">
      <alignment horizontal="center" vertical="center" shrinkToFit="1"/>
    </xf>
    <xf numFmtId="0" fontId="3" fillId="6" borderId="2" xfId="0" applyFont="1" applyFill="1" applyBorder="1" applyAlignment="1">
      <alignment horizontal="center" vertical="center"/>
    </xf>
    <xf numFmtId="0" fontId="121" fillId="0" borderId="0" xfId="0" applyFont="1" applyAlignment="1">
      <alignment vertical="top" wrapText="1"/>
    </xf>
    <xf numFmtId="0" fontId="71" fillId="0" borderId="23" xfId="0" quotePrefix="1" applyFont="1" applyBorder="1" applyAlignment="1">
      <alignment horizontal="center" vertical="top"/>
    </xf>
    <xf numFmtId="0" fontId="71" fillId="0" borderId="0" xfId="0" applyFont="1" applyAlignment="1">
      <alignment horizontal="center" vertical="top"/>
    </xf>
    <xf numFmtId="0" fontId="33" fillId="0" borderId="4" xfId="0" applyFont="1" applyBorder="1" applyAlignment="1">
      <alignment horizontal="center" vertical="center" wrapText="1"/>
    </xf>
    <xf numFmtId="0" fontId="16" fillId="0" borderId="0" xfId="0" applyFont="1" applyAlignment="1">
      <alignment horizontal="center" vertical="center" wrapText="1"/>
    </xf>
    <xf numFmtId="0" fontId="70" fillId="0" borderId="0" xfId="0" applyFont="1" applyAlignment="1">
      <alignment horizontal="center" vertical="center"/>
    </xf>
    <xf numFmtId="0" fontId="31" fillId="0" borderId="0" xfId="0" applyFont="1" applyAlignment="1">
      <alignment horizontal="center" vertical="center"/>
    </xf>
    <xf numFmtId="0" fontId="4" fillId="6" borderId="0" xfId="0" applyFont="1" applyFill="1" applyAlignment="1">
      <alignment horizontal="center" vertical="center"/>
    </xf>
    <xf numFmtId="179" fontId="3" fillId="6" borderId="0" xfId="0" applyNumberFormat="1" applyFont="1" applyFill="1" applyAlignment="1">
      <alignment vertical="center"/>
    </xf>
    <xf numFmtId="179" fontId="3" fillId="0" borderId="0" xfId="0" applyNumberFormat="1" applyFont="1" applyAlignment="1">
      <alignment vertical="center"/>
    </xf>
    <xf numFmtId="0" fontId="63" fillId="0" borderId="0" xfId="0" applyFont="1" applyAlignment="1">
      <alignment vertical="center" wrapText="1"/>
    </xf>
    <xf numFmtId="0" fontId="34" fillId="0" borderId="0" xfId="0" applyFont="1" applyAlignment="1">
      <alignment horizontal="left" vertical="top" indent="1" shrinkToFit="1"/>
    </xf>
    <xf numFmtId="185" fontId="29" fillId="0" borderId="0" xfId="0" applyNumberFormat="1" applyFont="1" applyAlignment="1">
      <alignment vertical="top" shrinkToFit="1"/>
    </xf>
    <xf numFmtId="14" fontId="3" fillId="0" borderId="0" xfId="0" applyNumberFormat="1" applyFont="1" applyAlignment="1">
      <alignment vertical="center"/>
    </xf>
    <xf numFmtId="0" fontId="131" fillId="0" borderId="0" xfId="0" applyFont="1"/>
    <xf numFmtId="0" fontId="131" fillId="0" borderId="0" xfId="0" applyFont="1" applyAlignment="1">
      <alignment vertical="top"/>
    </xf>
    <xf numFmtId="0" fontId="132" fillId="0" borderId="0" xfId="0" applyFont="1"/>
    <xf numFmtId="0" fontId="71" fillId="0" borderId="4" xfId="0" applyFont="1" applyBorder="1"/>
    <xf numFmtId="0" fontId="45" fillId="0" borderId="0" xfId="1" applyFont="1" applyFill="1" applyBorder="1" applyAlignment="1" applyProtection="1">
      <alignment horizontal="center" vertical="center" wrapText="1"/>
    </xf>
    <xf numFmtId="0" fontId="73" fillId="0" borderId="0" xfId="0" applyFont="1"/>
    <xf numFmtId="0" fontId="133" fillId="0" borderId="0" xfId="0" applyFont="1"/>
    <xf numFmtId="0" fontId="15" fillId="0" borderId="48" xfId="0" applyFont="1" applyBorder="1" applyAlignment="1">
      <alignment horizontal="center" vertical="center" shrinkToFit="1"/>
    </xf>
    <xf numFmtId="0" fontId="15" fillId="0" borderId="12" xfId="0" applyFont="1" applyBorder="1" applyAlignment="1">
      <alignment horizontal="center" vertical="center" shrinkToFit="1"/>
    </xf>
    <xf numFmtId="0" fontId="3" fillId="0" borderId="9" xfId="0" applyFont="1" applyBorder="1" applyAlignment="1">
      <alignment vertical="center"/>
    </xf>
    <xf numFmtId="0" fontId="4" fillId="0" borderId="4" xfId="0" applyFont="1" applyBorder="1"/>
    <xf numFmtId="0" fontId="4" fillId="0" borderId="0" xfId="0" applyFont="1" applyAlignment="1">
      <alignment horizontal="left"/>
    </xf>
    <xf numFmtId="0" fontId="6" fillId="0" borderId="0" xfId="0" applyFont="1" applyAlignment="1">
      <alignment vertical="center" wrapText="1"/>
    </xf>
    <xf numFmtId="0" fontId="15" fillId="0" borderId="4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5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9" xfId="0" applyFont="1" applyBorder="1" applyAlignment="1">
      <alignment horizontal="center" vertical="center" shrinkToFit="1"/>
    </xf>
    <xf numFmtId="0" fontId="91" fillId="0" borderId="0" xfId="0" applyFont="1" applyAlignment="1">
      <alignment horizontal="left" vertical="center"/>
    </xf>
    <xf numFmtId="0" fontId="92" fillId="0" borderId="0" xfId="0" applyFont="1" applyAlignment="1">
      <alignment vertical="center"/>
    </xf>
    <xf numFmtId="0" fontId="93" fillId="0" borderId="0" xfId="0" applyFont="1" applyAlignment="1">
      <alignment vertical="center"/>
    </xf>
    <xf numFmtId="0" fontId="94" fillId="0" borderId="0" xfId="0" applyFont="1" applyAlignment="1">
      <alignment vertical="center"/>
    </xf>
    <xf numFmtId="0" fontId="134" fillId="0" borderId="0" xfId="0" applyFont="1" applyAlignment="1">
      <alignment horizontal="right" vertical="top"/>
    </xf>
    <xf numFmtId="0" fontId="98" fillId="0" borderId="0" xfId="0" applyFont="1" applyAlignment="1">
      <alignment vertical="center"/>
    </xf>
    <xf numFmtId="0" fontId="99" fillId="0" borderId="0" xfId="0" applyFont="1" applyAlignment="1">
      <alignment horizontal="justify" vertical="center"/>
    </xf>
    <xf numFmtId="0" fontId="99" fillId="0" borderId="0" xfId="0" applyFont="1" applyAlignment="1">
      <alignment horizontal="right" vertical="center"/>
    </xf>
    <xf numFmtId="0" fontId="100" fillId="0" borderId="0" xfId="0" applyFont="1" applyAlignment="1">
      <alignment horizontal="left" vertical="center"/>
    </xf>
    <xf numFmtId="0" fontId="99" fillId="0" borderId="0" xfId="0" applyFont="1" applyAlignment="1">
      <alignment horizontal="left" vertical="center"/>
    </xf>
    <xf numFmtId="0" fontId="99" fillId="0" borderId="0" xfId="0" applyFont="1" applyAlignment="1">
      <alignment horizontal="distributed" vertical="center"/>
    </xf>
    <xf numFmtId="0" fontId="99" fillId="0" borderId="0" xfId="0" applyFont="1" applyAlignment="1">
      <alignment vertical="center"/>
    </xf>
    <xf numFmtId="0" fontId="135" fillId="0" borderId="0" xfId="0" applyFont="1" applyAlignment="1">
      <alignment vertical="center"/>
    </xf>
    <xf numFmtId="0" fontId="99" fillId="0" borderId="0" xfId="0" applyFont="1" applyAlignment="1">
      <alignment horizontal="distributed" vertical="center" wrapText="1"/>
    </xf>
    <xf numFmtId="0" fontId="74" fillId="0" borderId="0" xfId="0" applyFont="1" applyAlignment="1" applyProtection="1">
      <alignment vertical="center" shrinkToFit="1"/>
      <protection locked="0"/>
    </xf>
    <xf numFmtId="0" fontId="101" fillId="0" borderId="0" xfId="0" applyFont="1" applyAlignment="1">
      <alignment horizontal="center" vertical="center"/>
    </xf>
    <xf numFmtId="0" fontId="100" fillId="0" borderId="0" xfId="0" applyFont="1" applyAlignment="1">
      <alignment horizontal="justify" vertical="center"/>
    </xf>
    <xf numFmtId="0" fontId="136" fillId="0" borderId="0" xfId="0" applyFont="1" applyAlignment="1">
      <alignment vertical="center"/>
    </xf>
    <xf numFmtId="0" fontId="137" fillId="0" borderId="0" xfId="0" applyFont="1" applyAlignment="1">
      <alignment vertical="center"/>
    </xf>
    <xf numFmtId="0" fontId="116" fillId="0" borderId="0" xfId="0" applyFont="1" applyAlignment="1">
      <alignment vertical="center"/>
    </xf>
    <xf numFmtId="0" fontId="100" fillId="0" borderId="0" xfId="0" applyFont="1" applyAlignment="1">
      <alignment vertical="center"/>
    </xf>
    <xf numFmtId="0" fontId="40" fillId="0" borderId="0" xfId="0" applyFont="1" applyAlignment="1">
      <alignment vertical="center"/>
    </xf>
    <xf numFmtId="0" fontId="57" fillId="0" borderId="0" xfId="0" applyFont="1" applyAlignment="1">
      <alignment vertical="center"/>
    </xf>
    <xf numFmtId="0" fontId="138" fillId="0" borderId="0" xfId="0" applyFont="1" applyAlignment="1">
      <alignment vertical="center"/>
    </xf>
    <xf numFmtId="0" fontId="139" fillId="0" borderId="0" xfId="0" applyFont="1" applyAlignment="1">
      <alignment vertical="center"/>
    </xf>
    <xf numFmtId="0" fontId="10" fillId="0" borderId="2" xfId="0" applyFont="1" applyBorder="1" applyAlignment="1" applyProtection="1">
      <alignment vertical="center"/>
      <protection locked="0"/>
    </xf>
    <xf numFmtId="49" fontId="6" fillId="0" borderId="0" xfId="0" applyNumberFormat="1" applyFont="1" applyAlignment="1">
      <alignment vertical="center" wrapText="1" shrinkToFit="1"/>
    </xf>
    <xf numFmtId="49" fontId="6" fillId="0" borderId="0" xfId="0" applyNumberFormat="1" applyFont="1" applyAlignment="1">
      <alignment vertical="center" wrapText="1"/>
    </xf>
    <xf numFmtId="49" fontId="3" fillId="0" borderId="0" xfId="0" applyNumberFormat="1" applyFont="1" applyAlignment="1">
      <alignment vertical="center" wrapText="1"/>
    </xf>
    <xf numFmtId="57" fontId="10" fillId="0" borderId="0" xfId="0" applyNumberFormat="1" applyFont="1" applyAlignment="1">
      <alignment vertical="center" wrapText="1"/>
    </xf>
    <xf numFmtId="38" fontId="10" fillId="0" borderId="0" xfId="2" applyFont="1" applyFill="1" applyBorder="1" applyAlignment="1" applyProtection="1">
      <alignment vertical="center" wrapText="1"/>
    </xf>
    <xf numFmtId="0" fontId="16" fillId="6" borderId="18" xfId="0" applyFont="1" applyFill="1" applyBorder="1"/>
    <xf numFmtId="0" fontId="31" fillId="6" borderId="18" xfId="0" applyFont="1" applyFill="1" applyBorder="1" applyAlignment="1">
      <alignment horizontal="center" vertical="center" wrapText="1" justifyLastLine="1"/>
    </xf>
    <xf numFmtId="0" fontId="62" fillId="0" borderId="0" xfId="0" applyFont="1" applyAlignment="1">
      <alignment vertical="center" wrapText="1" shrinkToFit="1"/>
    </xf>
    <xf numFmtId="0" fontId="3" fillId="14" borderId="19" xfId="0" applyFont="1" applyFill="1" applyBorder="1" applyAlignment="1">
      <alignment horizontal="center" vertical="center" wrapText="1"/>
    </xf>
    <xf numFmtId="0" fontId="72" fillId="0" borderId="0" xfId="0" applyFont="1" applyAlignment="1">
      <alignment vertical="center"/>
    </xf>
    <xf numFmtId="0" fontId="3" fillId="6" borderId="51" xfId="0" applyFont="1" applyFill="1" applyBorder="1" applyAlignment="1">
      <alignment vertical="center"/>
    </xf>
    <xf numFmtId="0" fontId="3" fillId="6" borderId="52" xfId="0" applyFont="1" applyFill="1" applyBorder="1" applyAlignment="1">
      <alignment vertical="center"/>
    </xf>
    <xf numFmtId="0" fontId="3" fillId="6" borderId="53" xfId="0" applyFont="1" applyFill="1" applyBorder="1" applyAlignment="1">
      <alignment vertical="center"/>
    </xf>
    <xf numFmtId="0" fontId="3" fillId="6" borderId="1" xfId="0" applyFont="1" applyFill="1" applyBorder="1" applyAlignment="1">
      <alignment vertical="center"/>
    </xf>
    <xf numFmtId="0" fontId="71" fillId="0" borderId="4" xfId="0" applyFont="1" applyBorder="1" applyAlignment="1">
      <alignment vertical="center"/>
    </xf>
    <xf numFmtId="0" fontId="71" fillId="0" borderId="28" xfId="0" applyFont="1" applyBorder="1" applyAlignment="1">
      <alignment vertical="center"/>
    </xf>
    <xf numFmtId="180" fontId="13" fillId="6" borderId="54" xfId="0" applyNumberFormat="1" applyFont="1" applyFill="1" applyBorder="1" applyAlignment="1">
      <alignment horizontal="center" vertical="center" shrinkToFit="1"/>
    </xf>
    <xf numFmtId="0" fontId="7" fillId="6" borderId="55" xfId="0" applyFont="1" applyFill="1" applyBorder="1" applyAlignment="1">
      <alignment horizontal="center" vertical="center" wrapText="1"/>
    </xf>
    <xf numFmtId="0" fontId="108" fillId="0" borderId="0" xfId="0" applyFont="1" applyAlignment="1">
      <alignment vertical="center"/>
    </xf>
    <xf numFmtId="0" fontId="61" fillId="0" borderId="0" xfId="0" applyFont="1" applyAlignment="1">
      <alignment vertical="center"/>
    </xf>
    <xf numFmtId="0" fontId="46" fillId="0" borderId="0" xfId="0" applyFont="1" applyAlignment="1" applyProtection="1">
      <alignment vertical="center"/>
      <protection locked="0"/>
    </xf>
    <xf numFmtId="0" fontId="77" fillId="0" borderId="0" xfId="0" applyFont="1" applyAlignment="1">
      <alignment vertical="top"/>
    </xf>
    <xf numFmtId="0" fontId="71" fillId="0" borderId="39" xfId="0" applyFont="1" applyBorder="1" applyAlignment="1">
      <alignment vertical="center"/>
    </xf>
    <xf numFmtId="0" fontId="0" fillId="0" borderId="56" xfId="0" applyBorder="1"/>
    <xf numFmtId="0" fontId="61" fillId="0" borderId="4" xfId="0" applyFont="1" applyBorder="1" applyAlignment="1">
      <alignment vertical="center"/>
    </xf>
    <xf numFmtId="0" fontId="0" fillId="0" borderId="15" xfId="0" applyBorder="1" applyAlignment="1">
      <alignment horizontal="distributed" vertical="center"/>
    </xf>
    <xf numFmtId="0" fontId="61" fillId="0" borderId="18" xfId="0" applyFont="1" applyBorder="1" applyAlignment="1">
      <alignment vertical="center"/>
    </xf>
    <xf numFmtId="0" fontId="71" fillId="0" borderId="18" xfId="0" applyFont="1" applyBorder="1" applyAlignment="1">
      <alignment vertical="center" wrapText="1"/>
    </xf>
    <xf numFmtId="0" fontId="111" fillId="0" borderId="0" xfId="0" applyFont="1" applyAlignment="1">
      <alignment horizontal="left" vertical="center"/>
    </xf>
    <xf numFmtId="0" fontId="71" fillId="0" borderId="0" xfId="0" applyFont="1" applyAlignment="1">
      <alignment horizontal="left" vertical="center"/>
    </xf>
    <xf numFmtId="0" fontId="67" fillId="0" borderId="0" xfId="0" applyFont="1" applyAlignment="1">
      <alignment vertical="top"/>
    </xf>
    <xf numFmtId="0" fontId="114" fillId="0" borderId="0" xfId="0" applyFont="1" applyAlignment="1">
      <alignment horizontal="left" vertical="center"/>
    </xf>
    <xf numFmtId="0" fontId="114" fillId="0" borderId="0" xfId="0" applyFont="1" applyAlignment="1">
      <alignment vertical="top"/>
    </xf>
    <xf numFmtId="0" fontId="114" fillId="0" borderId="0" xfId="0" applyFont="1" applyAlignment="1">
      <alignment vertical="center"/>
    </xf>
    <xf numFmtId="0" fontId="100" fillId="0" borderId="0" xfId="0" applyFont="1" applyAlignment="1">
      <alignment horizontal="right" vertical="center"/>
    </xf>
    <xf numFmtId="0" fontId="15" fillId="6" borderId="4" xfId="0" applyFont="1" applyFill="1" applyBorder="1" applyAlignment="1">
      <alignment horizontal="center" vertical="center" wrapText="1"/>
    </xf>
    <xf numFmtId="0" fontId="115" fillId="0" borderId="0" xfId="0" applyFont="1" applyAlignment="1">
      <alignment vertical="center"/>
    </xf>
    <xf numFmtId="0" fontId="131" fillId="0" borderId="0" xfId="0" applyFont="1" applyAlignment="1">
      <alignment vertical="center"/>
    </xf>
    <xf numFmtId="0" fontId="71" fillId="0" borderId="0" xfId="0" applyFont="1" applyAlignment="1" applyProtection="1">
      <alignment vertical="center"/>
      <protection locked="0"/>
    </xf>
    <xf numFmtId="0" fontId="140" fillId="0" borderId="0" xfId="0" applyFont="1" applyProtection="1">
      <protection locked="0"/>
    </xf>
    <xf numFmtId="0" fontId="152" fillId="0" borderId="0" xfId="0" applyFont="1" applyAlignment="1">
      <alignment vertical="top"/>
    </xf>
    <xf numFmtId="0" fontId="55" fillId="0" borderId="0" xfId="0" applyFont="1" applyAlignment="1">
      <alignment vertical="center"/>
    </xf>
    <xf numFmtId="0" fontId="3" fillId="10" borderId="150" xfId="0" applyFont="1" applyFill="1" applyBorder="1" applyAlignment="1">
      <alignment vertical="center"/>
    </xf>
    <xf numFmtId="0" fontId="3" fillId="0" borderId="141" xfId="0" applyFont="1" applyBorder="1" applyAlignment="1" applyProtection="1">
      <alignment vertical="center"/>
      <protection locked="0"/>
    </xf>
    <xf numFmtId="0" fontId="3" fillId="0" borderId="142" xfId="0" applyFont="1" applyBorder="1" applyAlignment="1" applyProtection="1">
      <alignment vertical="center"/>
      <protection locked="0"/>
    </xf>
    <xf numFmtId="0" fontId="3" fillId="10" borderId="134" xfId="0" applyFont="1" applyFill="1" applyBorder="1" applyAlignment="1">
      <alignment vertical="center"/>
    </xf>
    <xf numFmtId="0" fontId="153" fillId="0" borderId="0" xfId="0" applyFont="1" applyAlignment="1">
      <alignment vertical="center"/>
    </xf>
    <xf numFmtId="0" fontId="3" fillId="0" borderId="45" xfId="0" applyFont="1" applyBorder="1" applyAlignment="1">
      <alignment vertical="center"/>
    </xf>
    <xf numFmtId="0" fontId="154" fillId="0" borderId="0" xfId="0" applyFont="1" applyAlignment="1">
      <alignment horizontal="left" vertical="center" indent="1"/>
    </xf>
    <xf numFmtId="0" fontId="67" fillId="10" borderId="134" xfId="0" applyFont="1" applyFill="1" applyBorder="1" applyAlignment="1">
      <alignment horizontal="center"/>
    </xf>
    <xf numFmtId="0" fontId="154" fillId="0" borderId="0" xfId="0" applyFont="1" applyAlignment="1">
      <alignment horizontal="left" vertical="center" indent="3"/>
    </xf>
    <xf numFmtId="0" fontId="106" fillId="0" borderId="0" xfId="0" applyFont="1" applyAlignment="1">
      <alignment horizontal="left" vertical="center" indent="3"/>
    </xf>
    <xf numFmtId="0" fontId="3" fillId="10" borderId="135" xfId="0" applyFont="1" applyFill="1" applyBorder="1" applyAlignment="1" applyProtection="1">
      <alignment vertical="center"/>
      <protection locked="0"/>
    </xf>
    <xf numFmtId="0" fontId="67" fillId="0" borderId="139" xfId="0" applyFont="1" applyBorder="1" applyAlignment="1" applyProtection="1">
      <alignment vertical="center"/>
      <protection locked="0"/>
    </xf>
    <xf numFmtId="0" fontId="3" fillId="0" borderId="139"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13" borderId="134" xfId="0" applyFont="1" applyFill="1" applyBorder="1" applyAlignment="1" applyProtection="1">
      <alignment vertical="center"/>
      <protection locked="0"/>
    </xf>
    <xf numFmtId="0" fontId="68" fillId="0" borderId="0" xfId="0" applyFont="1" applyAlignment="1">
      <alignment vertical="center"/>
    </xf>
    <xf numFmtId="0" fontId="67" fillId="13" borderId="134" xfId="0" applyFont="1" applyFill="1" applyBorder="1" applyAlignment="1">
      <alignment horizontal="center"/>
    </xf>
    <xf numFmtId="0" fontId="3" fillId="0" borderId="0" xfId="0" applyFont="1" applyAlignment="1">
      <alignment horizontal="left" vertical="center" indent="1"/>
    </xf>
    <xf numFmtId="0" fontId="67" fillId="0" borderId="45" xfId="0" applyFont="1" applyBorder="1" applyAlignment="1">
      <alignment horizontal="right" vertical="center"/>
    </xf>
    <xf numFmtId="0" fontId="3" fillId="13" borderId="134" xfId="0" applyFont="1" applyFill="1" applyBorder="1" applyAlignment="1">
      <alignment vertical="center"/>
    </xf>
    <xf numFmtId="0" fontId="153" fillId="0" borderId="0" xfId="0" applyFont="1" applyAlignment="1">
      <alignment horizontal="left" vertical="center" indent="1"/>
    </xf>
    <xf numFmtId="0" fontId="153" fillId="0" borderId="45" xfId="0" applyFont="1" applyBorder="1" applyAlignment="1">
      <alignment horizontal="right" vertical="center"/>
    </xf>
    <xf numFmtId="0" fontId="67" fillId="0" borderId="73" xfId="0" applyFont="1" applyBorder="1" applyAlignment="1">
      <alignment vertical="center"/>
    </xf>
    <xf numFmtId="0" fontId="67" fillId="0" borderId="0" xfId="0" applyFont="1" applyAlignment="1">
      <alignment horizontal="right" vertical="center"/>
    </xf>
    <xf numFmtId="0" fontId="3" fillId="13" borderId="135" xfId="0" applyFont="1" applyFill="1" applyBorder="1" applyAlignment="1">
      <alignment vertical="center"/>
    </xf>
    <xf numFmtId="0" fontId="3" fillId="0" borderId="139" xfId="0" applyFont="1" applyBorder="1" applyAlignment="1">
      <alignment vertical="center"/>
    </xf>
    <xf numFmtId="0" fontId="3" fillId="0" borderId="46" xfId="0" applyFont="1" applyBorder="1" applyAlignment="1">
      <alignment vertical="center"/>
    </xf>
    <xf numFmtId="0" fontId="12" fillId="0" borderId="0" xfId="0" applyFont="1"/>
    <xf numFmtId="0" fontId="10" fillId="14" borderId="98" xfId="0" applyFont="1" applyFill="1" applyBorder="1" applyAlignment="1">
      <alignment horizontal="distributed" vertical="center" justifyLastLine="1"/>
    </xf>
    <xf numFmtId="0" fontId="3" fillId="14" borderId="69" xfId="0" applyFont="1" applyFill="1" applyBorder="1" applyAlignment="1">
      <alignment horizontal="center" vertical="center"/>
    </xf>
    <xf numFmtId="0" fontId="5" fillId="0" borderId="0" xfId="0" applyFont="1" applyAlignment="1">
      <alignment horizontal="center" vertical="center"/>
    </xf>
    <xf numFmtId="0" fontId="10" fillId="14" borderId="69" xfId="0" applyFont="1" applyFill="1" applyBorder="1" applyAlignment="1">
      <alignment horizontal="center" vertical="center" wrapText="1" justifyLastLine="1"/>
    </xf>
    <xf numFmtId="0" fontId="10" fillId="14" borderId="69" xfId="0" applyFont="1" applyFill="1" applyBorder="1" applyAlignment="1">
      <alignment horizontal="distributed" vertical="center" justifyLastLine="1"/>
    </xf>
    <xf numFmtId="0" fontId="16" fillId="0" borderId="0" xfId="0" applyFont="1"/>
    <xf numFmtId="0" fontId="34" fillId="0" borderId="18" xfId="0" applyFont="1" applyBorder="1" applyAlignment="1">
      <alignment horizontal="center" vertical="center" wrapText="1"/>
    </xf>
    <xf numFmtId="0" fontId="4" fillId="0" borderId="0" xfId="0" applyFont="1"/>
    <xf numFmtId="0" fontId="3" fillId="17" borderId="2" xfId="0" applyFont="1" applyFill="1" applyBorder="1" applyAlignment="1">
      <alignment vertical="center"/>
    </xf>
    <xf numFmtId="0" fontId="3" fillId="17" borderId="17" xfId="0" applyFont="1" applyFill="1" applyBorder="1" applyAlignment="1">
      <alignment vertical="center"/>
    </xf>
    <xf numFmtId="0" fontId="9" fillId="0" borderId="0" xfId="0" applyFont="1" applyAlignment="1">
      <alignment horizontal="left" vertical="center" indent="2"/>
    </xf>
    <xf numFmtId="0" fontId="0" fillId="0" borderId="0" xfId="0" applyAlignment="1">
      <alignment horizontal="left" vertical="center" shrinkToFit="1"/>
    </xf>
    <xf numFmtId="0" fontId="0" fillId="0" borderId="0" xfId="0" applyAlignment="1" applyProtection="1">
      <alignment horizontal="left" vertical="center"/>
      <protection locked="0"/>
    </xf>
    <xf numFmtId="0" fontId="72" fillId="0" borderId="0" xfId="0" applyFont="1" applyAlignment="1">
      <alignment horizontal="center" vertical="center" wrapText="1"/>
    </xf>
    <xf numFmtId="0" fontId="71" fillId="8" borderId="17" xfId="0" applyFont="1" applyFill="1" applyBorder="1" applyAlignment="1">
      <alignment horizontal="center" vertical="center"/>
    </xf>
    <xf numFmtId="0" fontId="71" fillId="8" borderId="16" xfId="0" applyFont="1" applyFill="1" applyBorder="1" applyAlignment="1">
      <alignment horizontal="center" vertical="center"/>
    </xf>
    <xf numFmtId="0" fontId="169" fillId="0" borderId="0" xfId="0" applyFont="1" applyAlignment="1">
      <alignment vertical="center"/>
    </xf>
    <xf numFmtId="0" fontId="170" fillId="0" borderId="0" xfId="0" applyFont="1" applyAlignment="1">
      <alignment horizontal="left" vertical="center"/>
    </xf>
    <xf numFmtId="0" fontId="121" fillId="0" borderId="0" xfId="0" applyFont="1" applyAlignment="1">
      <alignment vertical="center"/>
    </xf>
    <xf numFmtId="0" fontId="3" fillId="0" borderId="2" xfId="0" applyNumberFormat="1" applyFont="1" applyFill="1" applyBorder="1" applyAlignment="1" applyProtection="1">
      <alignment vertical="center"/>
      <protection locked="0"/>
    </xf>
    <xf numFmtId="0" fontId="3" fillId="18" borderId="0" xfId="0" applyFont="1" applyFill="1" applyAlignment="1">
      <alignment vertical="center"/>
    </xf>
    <xf numFmtId="0" fontId="3" fillId="18" borderId="0" xfId="0" applyFont="1" applyFill="1" applyAlignment="1" applyProtection="1">
      <alignment vertical="center"/>
      <protection locked="0"/>
    </xf>
    <xf numFmtId="0" fontId="38" fillId="18" borderId="0" xfId="0" applyFont="1" applyFill="1" applyAlignment="1">
      <alignment vertical="center"/>
    </xf>
    <xf numFmtId="0" fontId="10" fillId="18" borderId="0" xfId="0" applyFont="1" applyFill="1" applyAlignment="1">
      <alignment vertical="center"/>
    </xf>
    <xf numFmtId="0" fontId="3" fillId="10" borderId="2" xfId="0" applyFont="1" applyFill="1" applyBorder="1" applyAlignment="1">
      <alignment vertical="center"/>
    </xf>
    <xf numFmtId="0" fontId="61" fillId="0" borderId="0" xfId="0" applyFont="1" applyAlignment="1">
      <alignment vertical="top"/>
    </xf>
    <xf numFmtId="0" fontId="180" fillId="0" borderId="0" xfId="0" applyFont="1" applyAlignment="1">
      <alignment vertical="center" wrapText="1"/>
    </xf>
    <xf numFmtId="0" fontId="3" fillId="0" borderId="0" xfId="0" applyFont="1" applyAlignment="1" applyProtection="1">
      <alignment vertical="center"/>
    </xf>
    <xf numFmtId="0" fontId="7" fillId="0" borderId="0" xfId="0" applyFont="1" applyAlignment="1"/>
    <xf numFmtId="0" fontId="182" fillId="0" borderId="0" xfId="0" applyFont="1" applyAlignment="1">
      <alignment vertical="center"/>
    </xf>
    <xf numFmtId="0" fontId="3" fillId="14" borderId="2" xfId="0" applyFont="1" applyFill="1" applyBorder="1" applyAlignment="1">
      <alignment vertical="center"/>
    </xf>
    <xf numFmtId="0" fontId="3" fillId="0" borderId="0" xfId="0" applyFont="1" applyFill="1" applyAlignment="1">
      <alignment vertical="center"/>
    </xf>
    <xf numFmtId="0" fontId="33" fillId="0" borderId="0" xfId="0" applyFont="1" applyFill="1" applyAlignment="1" applyProtection="1"/>
    <xf numFmtId="0" fontId="171" fillId="0" borderId="0" xfId="0" applyFont="1" applyAlignment="1">
      <alignment vertical="center" wrapText="1"/>
    </xf>
    <xf numFmtId="38" fontId="10" fillId="0" borderId="2" xfId="2" applyFont="1" applyFill="1" applyBorder="1" applyAlignment="1" applyProtection="1">
      <alignment horizontal="right" vertical="center" wrapText="1" indent="1"/>
      <protection locked="0"/>
    </xf>
    <xf numFmtId="49" fontId="6" fillId="0" borderId="2" xfId="0" applyNumberFormat="1" applyFont="1" applyBorder="1" applyAlignment="1" applyProtection="1">
      <alignment horizontal="center" vertical="center" wrapText="1" shrinkToFit="1"/>
      <protection locked="0"/>
    </xf>
    <xf numFmtId="49" fontId="6" fillId="0" borderId="2" xfId="0" applyNumberFormat="1" applyFont="1" applyBorder="1" applyAlignment="1" applyProtection="1">
      <alignment horizontal="left" vertical="center" wrapText="1" indent="1"/>
      <protection locked="0"/>
    </xf>
    <xf numFmtId="49" fontId="3" fillId="0" borderId="2" xfId="0" applyNumberFormat="1" applyFont="1" applyBorder="1" applyAlignment="1" applyProtection="1">
      <alignment horizontal="left" vertical="center" wrapText="1" indent="1"/>
      <protection locked="0"/>
    </xf>
    <xf numFmtId="57" fontId="10" fillId="0" borderId="17" xfId="0" applyNumberFormat="1" applyFont="1" applyBorder="1" applyAlignment="1" applyProtection="1">
      <alignment horizontal="center" vertical="center" wrapText="1"/>
      <protection locked="0"/>
    </xf>
    <xf numFmtId="57" fontId="10" fillId="0" borderId="1" xfId="0" applyNumberFormat="1" applyFont="1" applyBorder="1" applyAlignment="1" applyProtection="1">
      <alignment horizontal="center" vertical="center" wrapText="1"/>
      <protection locked="0"/>
    </xf>
    <xf numFmtId="57" fontId="10" fillId="0" borderId="2" xfId="0" applyNumberFormat="1" applyFont="1" applyBorder="1" applyAlignment="1" applyProtection="1">
      <alignment horizontal="center" vertical="center" wrapText="1"/>
      <protection locked="0"/>
    </xf>
    <xf numFmtId="57" fontId="142" fillId="13" borderId="2" xfId="0" applyNumberFormat="1" applyFont="1" applyFill="1" applyBorder="1" applyAlignment="1">
      <alignment horizontal="center" vertical="center" wrapText="1"/>
    </xf>
    <xf numFmtId="0" fontId="143" fillId="3" borderId="2" xfId="0" applyFont="1" applyFill="1" applyBorder="1" applyAlignment="1">
      <alignment horizontal="center" vertical="center" wrapText="1"/>
    </xf>
    <xf numFmtId="0" fontId="129" fillId="3" borderId="2" xfId="0" applyFont="1" applyFill="1" applyBorder="1" applyAlignment="1">
      <alignment horizontal="center" vertical="center" wrapText="1"/>
    </xf>
    <xf numFmtId="0" fontId="144" fillId="3" borderId="2" xfId="0" applyFont="1" applyFill="1" applyBorder="1" applyAlignment="1">
      <alignment horizontal="center" vertical="center" wrapText="1"/>
    </xf>
    <xf numFmtId="0" fontId="34" fillId="0" borderId="4" xfId="0" applyFont="1" applyBorder="1" applyAlignment="1">
      <alignment horizontal="left" vertical="top" indent="1" shrinkToFit="1"/>
    </xf>
    <xf numFmtId="0" fontId="53" fillId="0" borderId="0" xfId="0" applyFont="1" applyAlignment="1">
      <alignment horizontal="left" vertical="center" indent="1" shrinkToFit="1"/>
    </xf>
    <xf numFmtId="0" fontId="29" fillId="0" borderId="49" xfId="0" applyFont="1" applyBorder="1" applyAlignment="1">
      <alignment horizontal="center" vertical="center"/>
    </xf>
    <xf numFmtId="0" fontId="6" fillId="3" borderId="3" xfId="0" applyFont="1" applyFill="1" applyBorder="1" applyAlignment="1">
      <alignment horizontal="center" vertical="center"/>
    </xf>
    <xf numFmtId="0" fontId="6" fillId="3" borderId="57" xfId="0" applyFont="1" applyFill="1" applyBorder="1" applyAlignment="1">
      <alignment horizontal="center" vertical="center"/>
    </xf>
    <xf numFmtId="0" fontId="129" fillId="3" borderId="20" xfId="0" applyFont="1" applyFill="1" applyBorder="1" applyAlignment="1">
      <alignment horizontal="center" vertical="center"/>
    </xf>
    <xf numFmtId="0" fontId="129" fillId="3" borderId="48" xfId="0" applyFont="1" applyFill="1" applyBorder="1" applyAlignment="1">
      <alignment horizontal="center" vertical="center"/>
    </xf>
    <xf numFmtId="49" fontId="3" fillId="0" borderId="16" xfId="0" applyNumberFormat="1" applyFont="1" applyBorder="1" applyAlignment="1" applyProtection="1">
      <alignment horizontal="center" vertical="center" wrapText="1"/>
      <protection locked="0"/>
    </xf>
    <xf numFmtId="0" fontId="185" fillId="3" borderId="3" xfId="0" applyFont="1" applyFill="1" applyBorder="1" applyAlignment="1">
      <alignment horizontal="center" vertical="center" wrapText="1"/>
    </xf>
    <xf numFmtId="0" fontId="185" fillId="3" borderId="57" xfId="0" applyFont="1" applyFill="1" applyBorder="1" applyAlignment="1">
      <alignment horizontal="center" vertical="center" wrapText="1"/>
    </xf>
    <xf numFmtId="0" fontId="185" fillId="3" borderId="32" xfId="0" applyFont="1" applyFill="1" applyBorder="1" applyAlignment="1">
      <alignment horizontal="center" vertical="center" wrapText="1"/>
    </xf>
    <xf numFmtId="0" fontId="35" fillId="0" borderId="48" xfId="0" applyFont="1" applyBorder="1" applyAlignment="1">
      <alignment horizontal="center" vertical="center" wrapText="1"/>
    </xf>
    <xf numFmtId="0" fontId="35" fillId="0" borderId="48" xfId="0" applyFont="1" applyBorder="1" applyAlignment="1">
      <alignment horizontal="center" vertical="center"/>
    </xf>
    <xf numFmtId="0" fontId="9" fillId="0" borderId="48" xfId="0" applyFont="1" applyBorder="1" applyAlignment="1">
      <alignment horizontal="center" vertical="center" wrapText="1"/>
    </xf>
    <xf numFmtId="49" fontId="3" fillId="0" borderId="18" xfId="0" applyNumberFormat="1" applyFont="1" applyBorder="1" applyAlignment="1" applyProtection="1">
      <alignment horizontal="center" vertical="center" wrapText="1"/>
      <protection locked="0"/>
    </xf>
    <xf numFmtId="0" fontId="129" fillId="3" borderId="17" xfId="0" applyFont="1" applyFill="1" applyBorder="1" applyAlignment="1">
      <alignment horizontal="center" vertical="center" wrapText="1" justifyLastLine="1"/>
    </xf>
    <xf numFmtId="0" fontId="129" fillId="3" borderId="16" xfId="0" applyFont="1" applyFill="1" applyBorder="1" applyAlignment="1">
      <alignment horizontal="center" vertical="center" wrapText="1" justifyLastLine="1"/>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129" fillId="3" borderId="1" xfId="0" applyFont="1" applyFill="1" applyBorder="1" applyAlignment="1">
      <alignment horizontal="center" vertical="center" wrapText="1" justifyLastLine="1"/>
    </xf>
    <xf numFmtId="0" fontId="26" fillId="3" borderId="95" xfId="0" applyFont="1" applyFill="1" applyBorder="1" applyAlignment="1">
      <alignment horizontal="center" vertical="center" textRotation="255"/>
    </xf>
    <xf numFmtId="0" fontId="26" fillId="3" borderId="96" xfId="0" applyFont="1" applyFill="1" applyBorder="1" applyAlignment="1">
      <alignment horizontal="center" vertical="center" textRotation="255"/>
    </xf>
    <xf numFmtId="0" fontId="26" fillId="3" borderId="97" xfId="0" applyFont="1" applyFill="1" applyBorder="1" applyAlignment="1">
      <alignment horizontal="center" vertical="center" textRotation="255"/>
    </xf>
    <xf numFmtId="0" fontId="7" fillId="3" borderId="18" xfId="0" applyFont="1" applyFill="1" applyBorder="1" applyAlignment="1">
      <alignment horizontal="left" vertical="center" wrapText="1"/>
    </xf>
    <xf numFmtId="0" fontId="7" fillId="0" borderId="47" xfId="0" applyFont="1" applyBorder="1" applyAlignment="1">
      <alignment horizontal="center" vertical="center" wrapText="1"/>
    </xf>
    <xf numFmtId="0" fontId="7"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49" xfId="0" applyFont="1" applyBorder="1" applyAlignment="1">
      <alignment horizontal="center" vertical="center"/>
    </xf>
    <xf numFmtId="38" fontId="5" fillId="0" borderId="17" xfId="2" applyFont="1" applyFill="1" applyBorder="1" applyAlignment="1" applyProtection="1">
      <alignment horizontal="center" vertical="center" shrinkToFit="1"/>
      <protection locked="0"/>
    </xf>
    <xf numFmtId="38" fontId="5" fillId="0" borderId="16" xfId="2" applyFont="1" applyFill="1" applyBorder="1" applyAlignment="1" applyProtection="1">
      <alignment horizontal="center" vertical="center" shrinkToFit="1"/>
      <protection locked="0"/>
    </xf>
    <xf numFmtId="0" fontId="129" fillId="3" borderId="19" xfId="0" applyFont="1" applyFill="1" applyBorder="1" applyAlignment="1">
      <alignment horizontal="center" vertical="center" wrapText="1" justifyLastLine="1"/>
    </xf>
    <xf numFmtId="0" fontId="129" fillId="3" borderId="49" xfId="0" applyFont="1" applyFill="1" applyBorder="1" applyAlignment="1">
      <alignment horizontal="center" vertical="center" wrapText="1" justifyLastLine="1"/>
    </xf>
    <xf numFmtId="0" fontId="129" fillId="3" borderId="20" xfId="0" applyFont="1" applyFill="1" applyBorder="1" applyAlignment="1">
      <alignment horizontal="center" vertical="center" wrapText="1" justifyLastLine="1"/>
    </xf>
    <xf numFmtId="0" fontId="129" fillId="3" borderId="48" xfId="0" applyFont="1" applyFill="1" applyBorder="1" applyAlignment="1">
      <alignment horizontal="center" vertical="center" wrapText="1" justifyLastLine="1"/>
    </xf>
    <xf numFmtId="0" fontId="129" fillId="3" borderId="21" xfId="0" applyFont="1" applyFill="1" applyBorder="1" applyAlignment="1">
      <alignment horizontal="center" vertical="center" wrapText="1" justifyLastLine="1"/>
    </xf>
    <xf numFmtId="0" fontId="129" fillId="3" borderId="50" xfId="0" applyFont="1" applyFill="1" applyBorder="1" applyAlignment="1">
      <alignment horizontal="center" vertical="center" wrapText="1" justifyLastLine="1"/>
    </xf>
    <xf numFmtId="0" fontId="29" fillId="0" borderId="48" xfId="0" applyFont="1" applyBorder="1" applyAlignment="1">
      <alignment horizontal="center" vertical="center"/>
    </xf>
    <xf numFmtId="0" fontId="9" fillId="0" borderId="48" xfId="0" applyFont="1" applyBorder="1" applyAlignment="1">
      <alignment horizontal="center" vertical="center"/>
    </xf>
    <xf numFmtId="0" fontId="31" fillId="3" borderId="23" xfId="0" applyFont="1" applyFill="1" applyBorder="1" applyAlignment="1">
      <alignment horizontal="center" vertical="center" textRotation="255" wrapText="1"/>
    </xf>
    <xf numFmtId="0" fontId="31" fillId="3" borderId="15" xfId="0" applyFont="1" applyFill="1" applyBorder="1" applyAlignment="1">
      <alignment horizontal="center" vertical="center" textRotation="255" wrapText="1"/>
    </xf>
    <xf numFmtId="0" fontId="129" fillId="3" borderId="15" xfId="0" applyFont="1" applyFill="1" applyBorder="1" applyAlignment="1">
      <alignment horizontal="center" vertical="center" wrapText="1" justifyLastLine="1"/>
    </xf>
    <xf numFmtId="0" fontId="129" fillId="3" borderId="18" xfId="0" applyFont="1" applyFill="1" applyBorder="1" applyAlignment="1">
      <alignment horizontal="center" vertical="center" wrapText="1" justifyLastLine="1"/>
    </xf>
    <xf numFmtId="0" fontId="129" fillId="3" borderId="70" xfId="0" applyFont="1" applyFill="1" applyBorder="1" applyAlignment="1">
      <alignment horizontal="center" vertical="center" wrapText="1" justifyLastLine="1"/>
    </xf>
    <xf numFmtId="0" fontId="9" fillId="0" borderId="58" xfId="0" applyFont="1" applyBorder="1" applyAlignment="1">
      <alignment horizontal="center" vertical="center"/>
    </xf>
    <xf numFmtId="0" fontId="9" fillId="0" borderId="59" xfId="0" applyFont="1" applyBorder="1" applyAlignment="1">
      <alignment horizontal="center" vertical="center" wrapText="1"/>
    </xf>
    <xf numFmtId="0" fontId="12" fillId="3" borderId="1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60" xfId="0" applyFont="1" applyBorder="1" applyAlignment="1">
      <alignment horizontal="left" vertical="center" wrapText="1" indent="2" shrinkToFit="1"/>
    </xf>
    <xf numFmtId="0" fontId="7" fillId="0" borderId="58" xfId="0" applyFont="1" applyBorder="1" applyAlignment="1">
      <alignment horizontal="left" vertical="center" indent="2" shrinkToFit="1"/>
    </xf>
    <xf numFmtId="0" fontId="3" fillId="3" borderId="29" xfId="0" applyFont="1" applyFill="1" applyBorder="1" applyAlignment="1">
      <alignment horizontal="left" vertical="center"/>
    </xf>
    <xf numFmtId="0" fontId="3" fillId="3" borderId="61" xfId="0" applyFont="1" applyFill="1" applyBorder="1" applyAlignment="1">
      <alignment horizontal="left" vertical="center"/>
    </xf>
    <xf numFmtId="0" fontId="26" fillId="3" borderId="2" xfId="0" applyFont="1" applyFill="1" applyBorder="1" applyAlignment="1">
      <alignment horizontal="center" vertical="center" wrapText="1" shrinkToFit="1"/>
    </xf>
    <xf numFmtId="0" fontId="26" fillId="3" borderId="2" xfId="0" applyFont="1" applyFill="1" applyBorder="1" applyAlignment="1">
      <alignment horizontal="center" vertical="center" shrinkToFit="1"/>
    </xf>
    <xf numFmtId="0" fontId="9" fillId="0" borderId="58" xfId="0" applyFont="1" applyBorder="1" applyAlignment="1">
      <alignment horizontal="center" vertical="center" wrapText="1"/>
    </xf>
    <xf numFmtId="0" fontId="6" fillId="0" borderId="29" xfId="0" applyFont="1" applyBorder="1" applyAlignment="1">
      <alignment horizontal="center" vertical="center" wrapText="1"/>
    </xf>
    <xf numFmtId="49" fontId="3" fillId="0" borderId="29" xfId="0" applyNumberFormat="1" applyFont="1" applyBorder="1" applyAlignment="1" applyProtection="1">
      <alignment horizontal="center" vertical="center"/>
      <protection locked="0"/>
    </xf>
    <xf numFmtId="0" fontId="9" fillId="0" borderId="62" xfId="0" applyFont="1" applyBorder="1" applyAlignment="1">
      <alignment horizontal="center" vertical="center"/>
    </xf>
    <xf numFmtId="0" fontId="7" fillId="0" borderId="58" xfId="0" applyFont="1" applyBorder="1" applyAlignment="1">
      <alignment horizontal="left" vertical="center" wrapText="1" indent="2" shrinkToFit="1"/>
    </xf>
    <xf numFmtId="0" fontId="7" fillId="0" borderId="62" xfId="0" applyFont="1" applyBorder="1" applyAlignment="1">
      <alignment horizontal="left" vertical="center" wrapText="1" indent="2" shrinkToFit="1"/>
    </xf>
    <xf numFmtId="0" fontId="9" fillId="0" borderId="63" xfId="0" applyFont="1" applyBorder="1" applyAlignment="1">
      <alignment horizontal="center" vertical="center" wrapText="1"/>
    </xf>
    <xf numFmtId="0" fontId="51" fillId="3" borderId="34"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23"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15" xfId="0" applyFont="1" applyFill="1" applyBorder="1" applyAlignment="1">
      <alignment horizontal="center" vertical="center" wrapText="1"/>
    </xf>
    <xf numFmtId="0" fontId="51" fillId="3" borderId="18" xfId="0" applyFont="1" applyFill="1" applyBorder="1" applyAlignment="1">
      <alignment horizontal="center" vertical="center" wrapText="1"/>
    </xf>
    <xf numFmtId="0" fontId="129" fillId="3" borderId="23" xfId="0" applyFont="1" applyFill="1" applyBorder="1" applyAlignment="1">
      <alignment horizontal="center" vertical="center" wrapText="1"/>
    </xf>
    <xf numFmtId="0" fontId="129" fillId="3" borderId="0" xfId="0" applyFont="1" applyFill="1" applyAlignment="1">
      <alignment horizontal="center" vertical="center" wrapText="1"/>
    </xf>
    <xf numFmtId="0" fontId="129" fillId="3" borderId="71" xfId="0" applyFont="1" applyFill="1" applyBorder="1" applyAlignment="1">
      <alignment horizontal="center" vertical="center" wrapText="1"/>
    </xf>
    <xf numFmtId="0" fontId="129" fillId="3" borderId="72" xfId="0" applyFont="1" applyFill="1" applyBorder="1" applyAlignment="1">
      <alignment horizontal="center" vertical="center" wrapText="1"/>
    </xf>
    <xf numFmtId="0" fontId="129" fillId="3" borderId="73" xfId="0" applyFont="1" applyFill="1" applyBorder="1" applyAlignment="1">
      <alignment horizontal="center" vertical="center" wrapText="1"/>
    </xf>
    <xf numFmtId="0" fontId="129" fillId="3" borderId="74" xfId="0" applyFont="1" applyFill="1" applyBorder="1" applyAlignment="1">
      <alignment horizontal="center" vertical="center" wrapText="1"/>
    </xf>
    <xf numFmtId="0" fontId="129" fillId="3" borderId="15" xfId="0" applyFont="1" applyFill="1" applyBorder="1" applyAlignment="1">
      <alignment horizontal="center" vertical="center" wrapText="1"/>
    </xf>
    <xf numFmtId="0" fontId="129" fillId="3" borderId="18" xfId="0" applyFont="1" applyFill="1" applyBorder="1" applyAlignment="1">
      <alignment horizontal="center" vertical="center" wrapText="1"/>
    </xf>
    <xf numFmtId="0" fontId="129" fillId="3" borderId="28" xfId="0" applyFont="1" applyFill="1" applyBorder="1" applyAlignment="1">
      <alignment horizontal="center" vertical="center" wrapText="1"/>
    </xf>
    <xf numFmtId="0" fontId="7" fillId="0" borderId="48" xfId="0" applyFont="1" applyBorder="1" applyAlignment="1">
      <alignment horizontal="left" vertical="center" wrapText="1" indent="2" shrinkToFit="1"/>
    </xf>
    <xf numFmtId="0" fontId="7" fillId="0" borderId="48" xfId="0" applyFont="1" applyBorder="1" applyAlignment="1">
      <alignment horizontal="left" vertical="center" indent="2" shrinkToFit="1"/>
    </xf>
    <xf numFmtId="0" fontId="7" fillId="0" borderId="63" xfId="0" applyFont="1" applyBorder="1" applyAlignment="1">
      <alignment horizontal="left" vertical="center" indent="2" shrinkToFit="1"/>
    </xf>
    <xf numFmtId="49" fontId="3" fillId="0" borderId="29" xfId="0" applyNumberFormat="1" applyFont="1" applyBorder="1" applyAlignment="1" applyProtection="1">
      <alignment horizontal="center" vertical="center" wrapText="1"/>
      <protection locked="0"/>
    </xf>
    <xf numFmtId="0" fontId="9" fillId="0" borderId="49" xfId="0" applyFont="1" applyBorder="1" applyAlignment="1">
      <alignment horizontal="center" vertical="center" wrapText="1"/>
    </xf>
    <xf numFmtId="0" fontId="9" fillId="0" borderId="65" xfId="0" applyFont="1" applyBorder="1" applyAlignment="1">
      <alignment horizontal="center" vertical="center" wrapText="1"/>
    </xf>
    <xf numFmtId="0" fontId="6" fillId="0" borderId="64" xfId="0" applyFont="1" applyBorder="1" applyAlignment="1">
      <alignment horizontal="center" vertical="center" wrapText="1"/>
    </xf>
    <xf numFmtId="0" fontId="6" fillId="3" borderId="29"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67" xfId="0" applyFont="1" applyBorder="1" applyAlignment="1">
      <alignment horizontal="left" vertical="center" wrapText="1" indent="2" shrinkToFit="1"/>
    </xf>
    <xf numFmtId="0" fontId="7" fillId="0" borderId="67" xfId="0" applyFont="1" applyBorder="1" applyAlignment="1">
      <alignment horizontal="left" vertical="center" indent="2" shrinkToFit="1"/>
    </xf>
    <xf numFmtId="0" fontId="7" fillId="6" borderId="48" xfId="0" applyFont="1" applyFill="1" applyBorder="1" applyAlignment="1">
      <alignment horizontal="left" vertical="center" wrapText="1" indent="2" shrinkToFit="1"/>
    </xf>
    <xf numFmtId="0" fontId="7" fillId="6" borderId="48" xfId="0" applyFont="1" applyFill="1" applyBorder="1" applyAlignment="1">
      <alignment horizontal="left" vertical="center" indent="2" shrinkToFit="1"/>
    </xf>
    <xf numFmtId="0" fontId="6" fillId="0" borderId="40"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31" xfId="0" applyFont="1" applyBorder="1" applyAlignment="1">
      <alignment horizontal="center" vertical="center" wrapText="1"/>
    </xf>
    <xf numFmtId="0" fontId="129" fillId="3" borderId="75" xfId="0" applyFont="1" applyFill="1" applyBorder="1" applyAlignment="1">
      <alignment horizontal="center" vertical="center" wrapText="1"/>
    </xf>
    <xf numFmtId="0" fontId="129" fillId="3" borderId="76" xfId="0" applyFont="1" applyFill="1" applyBorder="1" applyAlignment="1">
      <alignment horizontal="center" vertical="center" wrapText="1"/>
    </xf>
    <xf numFmtId="0" fontId="129" fillId="3" borderId="77" xfId="0" applyFont="1" applyFill="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49" fontId="10" fillId="0" borderId="80" xfId="0" applyNumberFormat="1" applyFont="1" applyBorder="1" applyAlignment="1" applyProtection="1">
      <alignment horizontal="center" vertical="center" wrapText="1"/>
      <protection locked="0"/>
    </xf>
    <xf numFmtId="0" fontId="7" fillId="3" borderId="19"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45" fillId="0" borderId="17" xfId="1" applyFont="1" applyFill="1" applyBorder="1" applyAlignment="1" applyProtection="1">
      <alignment horizontal="center" vertical="center" wrapText="1"/>
      <protection locked="0"/>
    </xf>
    <xf numFmtId="0" fontId="45" fillId="0" borderId="16" xfId="1" applyFont="1" applyFill="1" applyBorder="1" applyAlignment="1" applyProtection="1">
      <alignment horizontal="center" vertical="center" wrapText="1"/>
      <protection locked="0"/>
    </xf>
    <xf numFmtId="0" fontId="45" fillId="0" borderId="1" xfId="1" applyFont="1" applyFill="1" applyBorder="1" applyAlignment="1" applyProtection="1">
      <alignment horizontal="center" vertical="center" wrapText="1"/>
      <protection locked="0"/>
    </xf>
    <xf numFmtId="49" fontId="10" fillId="0" borderId="50" xfId="0" applyNumberFormat="1" applyFont="1" applyBorder="1" applyAlignment="1" applyProtection="1">
      <alignment horizontal="center" vertical="center" wrapText="1"/>
      <protection locked="0"/>
    </xf>
    <xf numFmtId="49" fontId="10" fillId="0" borderId="81" xfId="0" applyNumberFormat="1" applyFont="1" applyBorder="1" applyAlignment="1" applyProtection="1">
      <alignment horizontal="center" vertical="center" wrapText="1"/>
      <protection locked="0"/>
    </xf>
    <xf numFmtId="0" fontId="15" fillId="0" borderId="48" xfId="0" applyFont="1" applyBorder="1" applyAlignment="1">
      <alignment horizontal="center" vertical="center" wrapText="1"/>
    </xf>
    <xf numFmtId="0" fontId="7" fillId="0" borderId="98" xfId="0" applyFont="1" applyBorder="1" applyAlignment="1">
      <alignment horizontal="left" vertical="center" wrapText="1" indent="2" shrinkToFit="1"/>
    </xf>
    <xf numFmtId="0" fontId="31" fillId="3" borderId="17"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75" xfId="0" applyFont="1" applyFill="1" applyBorder="1" applyAlignment="1">
      <alignment horizontal="center" vertical="center" wrapText="1"/>
    </xf>
    <xf numFmtId="0" fontId="31" fillId="3" borderId="76" xfId="0" applyFont="1" applyFill="1" applyBorder="1" applyAlignment="1">
      <alignment horizontal="center" vertical="center" wrapText="1"/>
    </xf>
    <xf numFmtId="0" fontId="31" fillId="3" borderId="77"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31" fillId="3" borderId="84" xfId="0" applyFont="1" applyFill="1" applyBorder="1" applyAlignment="1">
      <alignment horizontal="center" vertical="center" wrapText="1"/>
    </xf>
    <xf numFmtId="0" fontId="31" fillId="3" borderId="85" xfId="0" applyFont="1" applyFill="1" applyBorder="1" applyAlignment="1">
      <alignment horizontal="center" vertical="center" wrapText="1"/>
    </xf>
    <xf numFmtId="0" fontId="13" fillId="0" borderId="21"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181" fontId="10" fillId="0" borderId="15" xfId="0" applyNumberFormat="1" applyFont="1" applyBorder="1" applyAlignment="1" applyProtection="1">
      <alignment horizontal="center" vertical="center" wrapText="1"/>
      <protection locked="0"/>
    </xf>
    <xf numFmtId="181" fontId="10" fillId="0" borderId="18" xfId="0" applyNumberFormat="1" applyFont="1" applyBorder="1" applyAlignment="1" applyProtection="1">
      <alignment horizontal="center" vertical="center" wrapText="1"/>
      <protection locked="0"/>
    </xf>
    <xf numFmtId="181" fontId="10" fillId="0" borderId="17" xfId="0" applyNumberFormat="1" applyFont="1" applyBorder="1" applyAlignment="1" applyProtection="1">
      <alignment horizontal="center" vertical="center" wrapText="1"/>
      <protection locked="0"/>
    </xf>
    <xf numFmtId="181" fontId="10" fillId="0" borderId="16" xfId="0" applyNumberFormat="1"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1" fillId="3" borderId="19" xfId="0" applyFont="1" applyFill="1" applyBorder="1" applyAlignment="1">
      <alignment horizontal="center" vertical="center" wrapText="1"/>
    </xf>
    <xf numFmtId="0" fontId="31" fillId="3" borderId="49"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82" xfId="0" applyFont="1" applyFill="1" applyBorder="1" applyAlignment="1">
      <alignment horizontal="center" vertical="center" wrapText="1"/>
    </xf>
    <xf numFmtId="0" fontId="31" fillId="3" borderId="80" xfId="0" applyFont="1" applyFill="1" applyBorder="1" applyAlignment="1">
      <alignment horizontal="center" vertical="center" wrapText="1"/>
    </xf>
    <xf numFmtId="0" fontId="31" fillId="3" borderId="81"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31" fillId="3" borderId="50" xfId="0" applyFont="1" applyFill="1" applyBorder="1" applyAlignment="1">
      <alignment horizontal="center" vertical="center" wrapText="1"/>
    </xf>
    <xf numFmtId="0" fontId="31" fillId="3" borderId="9" xfId="0" applyFont="1" applyFill="1" applyBorder="1" applyAlignment="1">
      <alignment horizontal="center" vertical="center" wrapText="1"/>
    </xf>
    <xf numFmtId="49" fontId="10" fillId="0" borderId="21"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0" borderId="82" xfId="0" applyNumberFormat="1" applyFont="1" applyBorder="1" applyAlignment="1" applyProtection="1">
      <alignment horizontal="center" vertical="center" wrapText="1"/>
      <protection locked="0"/>
    </xf>
    <xf numFmtId="0" fontId="31" fillId="3" borderId="34"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5"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86" xfId="0" applyFont="1" applyFill="1" applyBorder="1" applyAlignment="1">
      <alignment horizontal="center" vertical="center" wrapText="1"/>
    </xf>
    <xf numFmtId="0" fontId="31" fillId="3" borderId="87" xfId="0" applyFont="1" applyFill="1" applyBorder="1" applyAlignment="1">
      <alignment horizontal="center" vertical="center" wrapText="1"/>
    </xf>
    <xf numFmtId="0" fontId="31" fillId="3" borderId="7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0" xfId="0" applyFont="1" applyBorder="1" applyAlignment="1">
      <alignment horizontal="center" vertical="center" wrapText="1"/>
    </xf>
    <xf numFmtId="0" fontId="47" fillId="3" borderId="17" xfId="0" applyFont="1" applyFill="1" applyBorder="1" applyAlignment="1">
      <alignment vertical="center" wrapText="1"/>
    </xf>
    <xf numFmtId="0" fontId="47" fillId="3" borderId="16" xfId="0" applyFont="1" applyFill="1" applyBorder="1" applyAlignment="1">
      <alignment vertical="center"/>
    </xf>
    <xf numFmtId="0" fontId="47" fillId="3" borderId="1" xfId="0" applyFont="1" applyFill="1" applyBorder="1" applyAlignment="1">
      <alignment vertical="center"/>
    </xf>
    <xf numFmtId="0" fontId="10" fillId="0" borderId="15"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3" fillId="0" borderId="88"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7" fillId="3" borderId="8" xfId="0" applyFont="1" applyFill="1" applyBorder="1" applyAlignment="1">
      <alignment horizontal="center" vertical="center" wrapText="1"/>
    </xf>
    <xf numFmtId="0" fontId="3" fillId="0" borderId="93"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shrinkToFit="1"/>
      <protection locked="0"/>
    </xf>
    <xf numFmtId="0" fontId="13" fillId="0" borderId="80" xfId="0" applyFont="1" applyBorder="1" applyAlignment="1" applyProtection="1">
      <alignment horizontal="center" vertical="center" wrapText="1"/>
      <protection locked="0"/>
    </xf>
    <xf numFmtId="0" fontId="129" fillId="3" borderId="83" xfId="0" applyFont="1" applyFill="1" applyBorder="1" applyAlignment="1">
      <alignment horizontal="center" vertical="center" wrapText="1"/>
    </xf>
    <xf numFmtId="0" fontId="129" fillId="3" borderId="84" xfId="0" applyFont="1" applyFill="1" applyBorder="1" applyAlignment="1">
      <alignment horizontal="center" vertical="center" wrapText="1"/>
    </xf>
    <xf numFmtId="0" fontId="129" fillId="3" borderId="85" xfId="0" applyFont="1" applyFill="1" applyBorder="1" applyAlignment="1">
      <alignment horizontal="center" vertical="center" wrapText="1"/>
    </xf>
    <xf numFmtId="0" fontId="31" fillId="3" borderId="7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57"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145" fillId="3" borderId="17" xfId="0" applyFont="1" applyFill="1" applyBorder="1" applyAlignment="1">
      <alignment horizontal="center" vertical="center"/>
    </xf>
    <xf numFmtId="0" fontId="145" fillId="3" borderId="16" xfId="0" applyFont="1" applyFill="1" applyBorder="1" applyAlignment="1">
      <alignment horizontal="center" vertical="center"/>
    </xf>
    <xf numFmtId="0" fontId="145" fillId="3" borderId="1" xfId="0" applyFont="1" applyFill="1" applyBorder="1" applyAlignment="1">
      <alignment horizontal="center" vertical="center"/>
    </xf>
    <xf numFmtId="0" fontId="10" fillId="0" borderId="83"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0" fontId="13" fillId="0" borderId="83" xfId="0" applyFont="1" applyBorder="1" applyAlignment="1" applyProtection="1">
      <alignment horizontal="center" vertical="center" wrapText="1"/>
      <protection locked="0"/>
    </xf>
    <xf numFmtId="0" fontId="13" fillId="0" borderId="91" xfId="0" applyFont="1" applyBorder="1" applyAlignment="1" applyProtection="1">
      <alignment horizontal="center" vertical="center" wrapText="1"/>
      <protection locked="0"/>
    </xf>
    <xf numFmtId="0" fontId="3" fillId="0" borderId="92" xfId="0" applyFont="1" applyBorder="1" applyAlignment="1">
      <alignment horizontal="center" vertical="center"/>
    </xf>
    <xf numFmtId="0" fontId="3" fillId="0" borderId="49" xfId="0" applyFont="1" applyBorder="1" applyAlignment="1">
      <alignment horizontal="center" vertical="center"/>
    </xf>
    <xf numFmtId="0" fontId="3" fillId="0" borderId="8" xfId="0" applyFont="1" applyBorder="1" applyAlignment="1">
      <alignment horizontal="center" vertical="center"/>
    </xf>
    <xf numFmtId="0" fontId="34" fillId="0" borderId="18" xfId="0" applyFont="1" applyBorder="1" applyAlignment="1">
      <alignment horizontal="left" vertical="center" wrapText="1"/>
    </xf>
    <xf numFmtId="0" fontId="34" fillId="0" borderId="18" xfId="0" applyFont="1" applyBorder="1" applyAlignment="1">
      <alignment horizontal="left" vertical="center"/>
    </xf>
    <xf numFmtId="0" fontId="3" fillId="0" borderId="94"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7" fillId="0" borderId="5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182" fontId="10" fillId="0" borderId="18" xfId="0" applyNumberFormat="1" applyFont="1" applyBorder="1" applyAlignment="1" applyProtection="1">
      <alignment horizontal="center" vertical="center" wrapText="1"/>
      <protection locked="0"/>
    </xf>
    <xf numFmtId="182" fontId="10" fillId="0" borderId="28" xfId="0" applyNumberFormat="1" applyFont="1" applyBorder="1" applyAlignment="1" applyProtection="1">
      <alignment horizontal="center" vertical="center" wrapText="1"/>
      <protection locked="0"/>
    </xf>
    <xf numFmtId="14" fontId="7" fillId="0" borderId="50" xfId="0" applyNumberFormat="1" applyFont="1" applyBorder="1" applyAlignment="1" applyProtection="1">
      <alignment horizontal="center" vertical="center" wrapText="1"/>
      <protection locked="0"/>
    </xf>
    <xf numFmtId="0" fontId="29" fillId="0" borderId="49" xfId="0" applyFont="1" applyBorder="1" applyAlignment="1">
      <alignment horizontal="center" vertical="center" wrapText="1"/>
    </xf>
    <xf numFmtId="0" fontId="129" fillId="3" borderId="12" xfId="0" applyFont="1" applyFill="1" applyBorder="1" applyAlignment="1">
      <alignment horizontal="center" vertical="center" wrapText="1" justifyLastLine="1"/>
    </xf>
    <xf numFmtId="0" fontId="129" fillId="3" borderId="9" xfId="0" applyFont="1" applyFill="1" applyBorder="1" applyAlignment="1">
      <alignment horizontal="center" vertical="center" wrapText="1" justifyLastLine="1"/>
    </xf>
    <xf numFmtId="0" fontId="29" fillId="0" borderId="21" xfId="0" applyFont="1" applyBorder="1" applyAlignment="1">
      <alignment horizontal="center" vertical="center"/>
    </xf>
    <xf numFmtId="0" fontId="29" fillId="0" borderId="50" xfId="0" applyFont="1" applyBorder="1" applyAlignment="1">
      <alignment horizontal="center" vertical="center"/>
    </xf>
    <xf numFmtId="178" fontId="5" fillId="0" borderId="191" xfId="0" applyNumberFormat="1" applyFont="1" applyBorder="1" applyAlignment="1" applyProtection="1">
      <alignment horizontal="center" vertical="center"/>
      <protection locked="0"/>
    </xf>
    <xf numFmtId="178" fontId="5" fillId="0" borderId="192" xfId="0" applyNumberFormat="1" applyFont="1" applyBorder="1" applyAlignment="1" applyProtection="1">
      <alignment horizontal="center" vertical="center"/>
      <protection locked="0"/>
    </xf>
    <xf numFmtId="178" fontId="5" fillId="0" borderId="193" xfId="0" applyNumberFormat="1" applyFont="1" applyBorder="1" applyAlignment="1" applyProtection="1">
      <alignment horizontal="center" vertical="center"/>
      <protection locked="0"/>
    </xf>
    <xf numFmtId="185" fontId="10" fillId="0" borderId="18" xfId="0" applyNumberFormat="1" applyFont="1" applyBorder="1" applyAlignment="1" applyProtection="1">
      <alignment horizontal="center" vertical="center" wrapText="1"/>
      <protection locked="0"/>
    </xf>
    <xf numFmtId="185" fontId="10" fillId="0" borderId="28" xfId="0" applyNumberFormat="1" applyFont="1" applyBorder="1" applyAlignment="1" applyProtection="1">
      <alignment horizontal="center" vertical="center" wrapText="1"/>
      <protection locked="0"/>
    </xf>
    <xf numFmtId="0" fontId="30" fillId="3" borderId="17"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145" fillId="3" borderId="17" xfId="0" applyFont="1" applyFill="1" applyBorder="1" applyAlignment="1">
      <alignment horizontal="center" vertical="center" wrapText="1"/>
    </xf>
    <xf numFmtId="0" fontId="145" fillId="3" borderId="16" xfId="0" applyFont="1" applyFill="1" applyBorder="1" applyAlignment="1">
      <alignment horizontal="center" vertical="center" wrapText="1"/>
    </xf>
    <xf numFmtId="0" fontId="145" fillId="3" borderId="1" xfId="0" applyFont="1" applyFill="1" applyBorder="1" applyAlignment="1">
      <alignment horizontal="center" vertical="center" wrapText="1"/>
    </xf>
    <xf numFmtId="0" fontId="30" fillId="3" borderId="19"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82" xfId="0" applyFont="1" applyFill="1" applyBorder="1" applyAlignment="1">
      <alignment horizontal="center" vertical="center"/>
    </xf>
    <xf numFmtId="0" fontId="30" fillId="3" borderId="80" xfId="0" applyFont="1" applyFill="1" applyBorder="1" applyAlignment="1">
      <alignment horizontal="center" vertical="center"/>
    </xf>
    <xf numFmtId="0" fontId="30" fillId="3" borderId="81" xfId="0" applyFont="1" applyFill="1" applyBorder="1" applyAlignment="1">
      <alignment horizontal="center" vertical="center"/>
    </xf>
    <xf numFmtId="0" fontId="13" fillId="0" borderId="75" xfId="0" applyFont="1" applyBorder="1" applyAlignment="1" applyProtection="1">
      <alignment horizontal="center" vertical="center" shrinkToFit="1"/>
      <protection locked="0"/>
    </xf>
    <xf numFmtId="0" fontId="13" fillId="0" borderId="76" xfId="0" applyFont="1" applyBorder="1" applyAlignment="1" applyProtection="1">
      <alignment horizontal="center" vertical="center" shrinkToFit="1"/>
      <protection locked="0"/>
    </xf>
    <xf numFmtId="0" fontId="13" fillId="0" borderId="77" xfId="0" applyFont="1" applyBorder="1" applyAlignment="1" applyProtection="1">
      <alignment horizontal="center" vertical="center" shrinkToFit="1"/>
      <protection locked="0"/>
    </xf>
    <xf numFmtId="0" fontId="26" fillId="0" borderId="23" xfId="0" applyFont="1" applyBorder="1" applyAlignment="1">
      <alignment vertical="center" wrapText="1"/>
    </xf>
    <xf numFmtId="0" fontId="26" fillId="0" borderId="0" xfId="0" applyFont="1" applyAlignment="1">
      <alignment vertical="center" wrapText="1"/>
    </xf>
    <xf numFmtId="0" fontId="26" fillId="0" borderId="23" xfId="0" applyFont="1" applyBorder="1" applyAlignment="1">
      <alignment horizontal="left" vertical="center" wrapText="1"/>
    </xf>
    <xf numFmtId="0" fontId="26" fillId="0" borderId="0" xfId="0" applyFont="1" applyAlignment="1">
      <alignment horizontal="left" vertical="center" wrapText="1"/>
    </xf>
    <xf numFmtId="0" fontId="34" fillId="3" borderId="17"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 xfId="0" applyFont="1" applyBorder="1" applyAlignment="1">
      <alignment horizontal="center" vertical="center"/>
    </xf>
    <xf numFmtId="177" fontId="43" fillId="0" borderId="16" xfId="0" applyNumberFormat="1" applyFont="1" applyBorder="1" applyAlignment="1" applyProtection="1">
      <alignment horizontal="center" vertical="center"/>
      <protection locked="0"/>
    </xf>
    <xf numFmtId="177" fontId="43" fillId="0" borderId="1"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3" borderId="57" xfId="0" applyFont="1" applyFill="1" applyBorder="1" applyAlignment="1">
      <alignment horizontal="center" vertical="center" wrapText="1"/>
    </xf>
    <xf numFmtId="0" fontId="6" fillId="0" borderId="57" xfId="0" applyFont="1" applyBorder="1" applyAlignment="1" applyProtection="1">
      <alignment horizontal="left" vertical="center" wrapText="1" indent="1"/>
      <protection locked="0"/>
    </xf>
    <xf numFmtId="0" fontId="3" fillId="3" borderId="57" xfId="0" applyFont="1" applyFill="1" applyBorder="1" applyAlignment="1">
      <alignment horizontal="center" vertical="center"/>
    </xf>
    <xf numFmtId="0" fontId="3" fillId="3" borderId="32"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57" xfId="0" applyFont="1" applyFill="1" applyBorder="1" applyAlignment="1">
      <alignment horizontal="center" vertical="center" wrapText="1"/>
    </xf>
    <xf numFmtId="0" fontId="129" fillId="3" borderId="78" xfId="0" applyFont="1" applyFill="1" applyBorder="1" applyAlignment="1">
      <alignment horizontal="center" vertical="center"/>
    </xf>
    <xf numFmtId="0" fontId="129" fillId="3" borderId="59" xfId="0" applyFont="1" applyFill="1" applyBorder="1" applyAlignment="1">
      <alignment horizontal="center" vertical="center"/>
    </xf>
    <xf numFmtId="179" fontId="3" fillId="0" borderId="59" xfId="0" applyNumberFormat="1" applyFont="1" applyBorder="1" applyAlignment="1" applyProtection="1">
      <alignment horizontal="center" vertical="center"/>
      <protection locked="0"/>
    </xf>
    <xf numFmtId="179" fontId="3" fillId="0" borderId="22" xfId="0" applyNumberFormat="1" applyFont="1" applyBorder="1" applyAlignment="1" applyProtection="1">
      <alignment horizontal="center" vertical="center"/>
      <protection locked="0"/>
    </xf>
    <xf numFmtId="0" fontId="34" fillId="0" borderId="18" xfId="0" applyFont="1" applyBorder="1" applyAlignment="1">
      <alignment horizontal="center" vertical="center" wrapText="1"/>
    </xf>
    <xf numFmtId="179" fontId="3" fillId="0" borderId="48" xfId="0" applyNumberFormat="1" applyFont="1" applyBorder="1" applyAlignment="1" applyProtection="1">
      <alignment horizontal="center" vertical="center"/>
      <protection locked="0"/>
    </xf>
    <xf numFmtId="179" fontId="3" fillId="0" borderId="12" xfId="0" applyNumberFormat="1" applyFont="1" applyBorder="1" applyAlignment="1" applyProtection="1">
      <alignment horizontal="center" vertical="center"/>
      <protection locked="0"/>
    </xf>
    <xf numFmtId="49" fontId="6" fillId="0" borderId="57" xfId="0" applyNumberFormat="1" applyFont="1" applyBorder="1" applyAlignment="1" applyProtection="1">
      <alignment horizontal="left" vertical="center" wrapText="1" indent="1"/>
      <protection locked="0"/>
    </xf>
    <xf numFmtId="0" fontId="129" fillId="3" borderId="21" xfId="0" applyFont="1" applyFill="1" applyBorder="1" applyAlignment="1">
      <alignment horizontal="center" vertical="center"/>
    </xf>
    <xf numFmtId="0" fontId="129" fillId="3" borderId="50" xfId="0" applyFont="1" applyFill="1" applyBorder="1" applyAlignment="1">
      <alignment horizontal="center" vertical="center"/>
    </xf>
    <xf numFmtId="179" fontId="3" fillId="0" borderId="50" xfId="0" applyNumberFormat="1" applyFont="1" applyBorder="1" applyAlignment="1" applyProtection="1">
      <alignment horizontal="center" vertical="center"/>
      <protection locked="0"/>
    </xf>
    <xf numFmtId="179" fontId="3" fillId="0" borderId="9" xfId="0" applyNumberFormat="1" applyFont="1" applyBorder="1" applyAlignment="1" applyProtection="1">
      <alignment horizontal="center" vertical="center"/>
      <protection locked="0"/>
    </xf>
    <xf numFmtId="0" fontId="6" fillId="0" borderId="57" xfId="0" applyFont="1" applyBorder="1" applyAlignment="1" applyProtection="1">
      <alignment horizontal="center" vertical="center" wrapText="1"/>
      <protection locked="0"/>
    </xf>
    <xf numFmtId="0" fontId="9" fillId="0" borderId="57" xfId="0" applyFont="1" applyBorder="1" applyAlignment="1">
      <alignment horizontal="center" vertical="center" wrapText="1"/>
    </xf>
    <xf numFmtId="0" fontId="9" fillId="0" borderId="32" xfId="0" applyFont="1" applyBorder="1" applyAlignment="1">
      <alignment horizontal="center" vertical="center" wrapText="1"/>
    </xf>
    <xf numFmtId="184" fontId="6" fillId="0" borderId="3" xfId="0" applyNumberFormat="1" applyFont="1" applyBorder="1" applyAlignment="1" applyProtection="1">
      <alignment horizontal="center" vertical="center" wrapText="1"/>
      <protection locked="0"/>
    </xf>
    <xf numFmtId="184" fontId="6" fillId="0" borderId="57" xfId="0" applyNumberFormat="1" applyFont="1" applyBorder="1" applyAlignment="1" applyProtection="1">
      <alignment horizontal="center" vertical="center" wrapText="1"/>
      <protection locked="0"/>
    </xf>
    <xf numFmtId="38" fontId="97" fillId="13" borderId="17" xfId="2" applyFont="1" applyFill="1" applyBorder="1" applyAlignment="1" applyProtection="1">
      <alignment horizontal="right" vertical="center" wrapText="1" indent="1"/>
    </xf>
    <xf numFmtId="38" fontId="142" fillId="13" borderId="16" xfId="2" applyFont="1" applyFill="1" applyBorder="1" applyAlignment="1" applyProtection="1">
      <alignment horizontal="right" vertical="center" wrapText="1" indent="1"/>
    </xf>
    <xf numFmtId="38" fontId="142" fillId="13" borderId="1" xfId="2" applyFont="1" applyFill="1" applyBorder="1" applyAlignment="1" applyProtection="1">
      <alignment horizontal="right" vertical="center" wrapText="1" indent="1"/>
    </xf>
    <xf numFmtId="0" fontId="32" fillId="0" borderId="0" xfId="0" applyFont="1" applyAlignment="1">
      <alignment horizontal="left" vertical="center" wrapText="1"/>
    </xf>
    <xf numFmtId="49" fontId="141" fillId="13" borderId="2" xfId="0" applyNumberFormat="1" applyFont="1" applyFill="1" applyBorder="1" applyAlignment="1">
      <alignment horizontal="center" vertical="center" wrapText="1" shrinkToFit="1"/>
    </xf>
    <xf numFmtId="49" fontId="95" fillId="13" borderId="2" xfId="0" applyNumberFormat="1" applyFont="1" applyFill="1" applyBorder="1" applyAlignment="1">
      <alignment horizontal="left" vertical="center" wrapText="1"/>
    </xf>
    <xf numFmtId="49" fontId="95" fillId="13" borderId="2" xfId="0" applyNumberFormat="1" applyFont="1" applyFill="1" applyBorder="1" applyAlignment="1">
      <alignment horizontal="center" vertical="center" wrapText="1"/>
    </xf>
    <xf numFmtId="0" fontId="29" fillId="0" borderId="20" xfId="0" applyFont="1" applyBorder="1" applyAlignment="1">
      <alignment horizontal="center" vertical="center"/>
    </xf>
    <xf numFmtId="0" fontId="29" fillId="0" borderId="93" xfId="0" applyFont="1" applyBorder="1" applyAlignment="1">
      <alignment horizontal="center" vertical="center"/>
    </xf>
    <xf numFmtId="0" fontId="29" fillId="0" borderId="85" xfId="0" applyFont="1" applyBorder="1" applyAlignment="1">
      <alignment horizontal="center" vertical="center"/>
    </xf>
    <xf numFmtId="0" fontId="7" fillId="3" borderId="10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9" fillId="0" borderId="91" xfId="0" applyFont="1" applyBorder="1" applyAlignment="1">
      <alignment horizontal="center" vertical="center"/>
    </xf>
    <xf numFmtId="179" fontId="3" fillId="0" borderId="93" xfId="0" applyNumberFormat="1" applyFont="1" applyBorder="1" applyAlignment="1" applyProtection="1">
      <alignment horizontal="center" vertical="center"/>
      <protection locked="0"/>
    </xf>
    <xf numFmtId="179" fontId="3" fillId="0" borderId="84" xfId="0" applyNumberFormat="1" applyFont="1" applyBorder="1" applyAlignment="1" applyProtection="1">
      <alignment horizontal="center" vertical="center"/>
      <protection locked="0"/>
    </xf>
    <xf numFmtId="0" fontId="3" fillId="0" borderId="17" xfId="0" applyFont="1" applyBorder="1" applyAlignment="1">
      <alignment horizontal="center" vertical="center"/>
    </xf>
    <xf numFmtId="0" fontId="7" fillId="3" borderId="1" xfId="0" applyFont="1" applyFill="1" applyBorder="1" applyAlignment="1">
      <alignment horizontal="center" vertical="center" wrapText="1"/>
    </xf>
    <xf numFmtId="0" fontId="90" fillId="0" borderId="17" xfId="0" applyFont="1" applyBorder="1" applyAlignment="1">
      <alignment horizontal="center" vertical="center" wrapText="1"/>
    </xf>
    <xf numFmtId="0" fontId="90" fillId="0" borderId="16" xfId="0" applyFont="1" applyBorder="1" applyAlignment="1">
      <alignment horizontal="center" vertical="center" wrapText="1"/>
    </xf>
    <xf numFmtId="0" fontId="90" fillId="0" borderId="1" xfId="0" applyFont="1" applyBorder="1" applyAlignment="1">
      <alignment horizontal="center" vertical="center" wrapText="1"/>
    </xf>
    <xf numFmtId="0" fontId="3" fillId="15" borderId="2" xfId="0" applyFont="1" applyFill="1" applyBorder="1" applyAlignment="1">
      <alignment horizontal="center" vertical="center"/>
    </xf>
    <xf numFmtId="179" fontId="3" fillId="0" borderId="99" xfId="0" applyNumberFormat="1" applyFont="1" applyBorder="1" applyAlignment="1" applyProtection="1">
      <alignment horizontal="center" vertical="center"/>
      <protection locked="0"/>
    </xf>
    <xf numFmtId="179" fontId="3" fillId="0" borderId="76" xfId="0" applyNumberFormat="1" applyFont="1" applyBorder="1" applyAlignment="1" applyProtection="1">
      <alignment horizontal="center" vertical="center"/>
      <protection locked="0"/>
    </xf>
    <xf numFmtId="179" fontId="3" fillId="0" borderId="100" xfId="0" applyNumberFormat="1" applyFont="1" applyBorder="1" applyAlignment="1" applyProtection="1">
      <alignment horizontal="center" vertical="center"/>
      <protection locked="0"/>
    </xf>
    <xf numFmtId="179" fontId="3" fillId="0" borderId="101" xfId="0" applyNumberFormat="1" applyFont="1" applyBorder="1" applyAlignment="1" applyProtection="1">
      <alignment horizontal="center" vertical="center"/>
      <protection locked="0"/>
    </xf>
    <xf numFmtId="179" fontId="3" fillId="0" borderId="85" xfId="0" applyNumberFormat="1" applyFont="1" applyBorder="1" applyAlignment="1" applyProtection="1">
      <alignment horizontal="center" vertical="center"/>
      <protection locked="0"/>
    </xf>
    <xf numFmtId="179" fontId="3" fillId="0" borderId="102" xfId="0" applyNumberFormat="1" applyFont="1" applyBorder="1" applyAlignment="1" applyProtection="1">
      <alignment horizontal="center" vertical="center"/>
      <protection locked="0"/>
    </xf>
    <xf numFmtId="0" fontId="9" fillId="3" borderId="57" xfId="0" applyFont="1" applyFill="1" applyBorder="1" applyAlignment="1">
      <alignment horizontal="center" vertical="center" wrapText="1"/>
    </xf>
    <xf numFmtId="0" fontId="9" fillId="3" borderId="32" xfId="0" applyFont="1" applyFill="1" applyBorder="1" applyAlignment="1">
      <alignment horizontal="center" vertical="center" wrapText="1"/>
    </xf>
    <xf numFmtId="179" fontId="3" fillId="0" borderId="77" xfId="0" applyNumberFormat="1" applyFont="1" applyBorder="1" applyAlignment="1" applyProtection="1">
      <alignment horizontal="center" vertical="center"/>
      <protection locked="0"/>
    </xf>
    <xf numFmtId="38" fontId="3" fillId="0" borderId="2" xfId="2" applyFont="1" applyFill="1" applyBorder="1" applyAlignment="1" applyProtection="1">
      <alignment horizontal="center" vertical="center"/>
      <protection locked="0"/>
    </xf>
    <xf numFmtId="0" fontId="7" fillId="0" borderId="103" xfId="0" applyFont="1" applyBorder="1" applyAlignment="1">
      <alignment horizontal="left" vertical="center" indent="2" shrinkToFit="1"/>
    </xf>
    <xf numFmtId="0" fontId="10" fillId="0" borderId="83" xfId="0" applyFont="1" applyBorder="1" applyAlignment="1" applyProtection="1">
      <alignment horizontal="center" vertical="center" wrapText="1"/>
      <protection locked="0"/>
    </xf>
    <xf numFmtId="0" fontId="10" fillId="0" borderId="84" xfId="0" applyFont="1" applyBorder="1" applyAlignment="1" applyProtection="1">
      <alignment horizontal="center" vertical="center" wrapText="1"/>
      <protection locked="0"/>
    </xf>
    <xf numFmtId="0" fontId="10" fillId="0" borderId="8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3" fillId="0" borderId="68" xfId="0" applyFont="1" applyBorder="1" applyAlignment="1">
      <alignment horizontal="center" vertical="center"/>
    </xf>
    <xf numFmtId="0" fontId="3" fillId="0" borderId="29" xfId="0" applyFont="1" applyBorder="1" applyAlignment="1">
      <alignment horizontal="center" vertical="center"/>
    </xf>
    <xf numFmtId="182" fontId="10" fillId="0" borderId="16" xfId="0" applyNumberFormat="1" applyFont="1" applyBorder="1" applyAlignment="1" applyProtection="1">
      <alignment horizontal="center" vertical="center" wrapText="1"/>
      <protection locked="0"/>
    </xf>
    <xf numFmtId="182" fontId="10" fillId="0" borderId="1" xfId="0" applyNumberFormat="1" applyFont="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7" fillId="0" borderId="69" xfId="0" applyFont="1" applyBorder="1" applyAlignment="1">
      <alignment horizontal="left" vertical="center" wrapText="1" indent="2" shrinkToFit="1"/>
    </xf>
    <xf numFmtId="0" fontId="29" fillId="0" borderId="48" xfId="0" applyFont="1" applyBorder="1" applyAlignment="1">
      <alignment horizontal="center" vertical="center" wrapText="1"/>
    </xf>
    <xf numFmtId="0" fontId="9" fillId="0" borderId="105" xfId="0" applyFont="1" applyBorder="1" applyAlignment="1">
      <alignment horizontal="center" vertical="center" wrapText="1"/>
    </xf>
    <xf numFmtId="0" fontId="29" fillId="0" borderId="12" xfId="0" applyFont="1" applyBorder="1" applyAlignment="1">
      <alignment horizontal="center" vertical="center"/>
    </xf>
    <xf numFmtId="0" fontId="29" fillId="0" borderId="8" xfId="0" applyFont="1" applyBorder="1" applyAlignment="1">
      <alignment horizontal="center" vertical="center"/>
    </xf>
    <xf numFmtId="0" fontId="130" fillId="0" borderId="23" xfId="0" applyFont="1" applyBorder="1" applyAlignment="1">
      <alignment horizontal="left" vertical="center" wrapText="1"/>
    </xf>
    <xf numFmtId="0" fontId="130" fillId="0" borderId="0" xfId="0" applyFont="1" applyAlignment="1">
      <alignment horizontal="left" vertical="center" wrapText="1"/>
    </xf>
    <xf numFmtId="0" fontId="3" fillId="0" borderId="2" xfId="0" applyFont="1" applyBorder="1" applyAlignment="1" applyProtection="1">
      <alignment horizontal="left" vertical="center" indent="1"/>
      <protection locked="0"/>
    </xf>
    <xf numFmtId="0" fontId="45" fillId="0" borderId="2" xfId="1"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2" fillId="0" borderId="88" xfId="0" applyFont="1" applyBorder="1" applyAlignment="1" applyProtection="1">
      <alignment horizontal="left" vertical="center" wrapText="1" indent="1"/>
      <protection locked="0"/>
    </xf>
    <xf numFmtId="0" fontId="12" fillId="0" borderId="89" xfId="0" applyFont="1" applyBorder="1" applyAlignment="1" applyProtection="1">
      <alignment horizontal="left" vertical="center" wrapText="1" indent="1"/>
      <protection locked="0"/>
    </xf>
    <xf numFmtId="0" fontId="12" fillId="0" borderId="90" xfId="0" applyFont="1" applyBorder="1" applyAlignment="1" applyProtection="1">
      <alignment horizontal="left" vertical="center" wrapText="1" indent="1"/>
      <protection locked="0"/>
    </xf>
    <xf numFmtId="0" fontId="10" fillId="0" borderId="15" xfId="0" applyFont="1" applyBorder="1" applyAlignment="1" applyProtection="1">
      <alignment horizontal="left" vertical="center" wrapText="1" indent="1"/>
      <protection locked="0"/>
    </xf>
    <xf numFmtId="0" fontId="10" fillId="0" borderId="18" xfId="0" applyFont="1" applyBorder="1" applyAlignment="1" applyProtection="1">
      <alignment horizontal="left" vertical="center" wrapText="1" indent="1"/>
      <protection locked="0"/>
    </xf>
    <xf numFmtId="0" fontId="10" fillId="0" borderId="28" xfId="0" applyFont="1" applyBorder="1" applyAlignment="1" applyProtection="1">
      <alignment horizontal="left" vertical="center" wrapText="1" indent="1"/>
      <protection locked="0"/>
    </xf>
    <xf numFmtId="0" fontId="33" fillId="0" borderId="23" xfId="0" applyFont="1" applyFill="1" applyBorder="1" applyAlignment="1">
      <alignment vertical="top" wrapText="1"/>
    </xf>
    <xf numFmtId="0" fontId="33" fillId="0" borderId="0" xfId="0" applyFont="1" applyFill="1" applyBorder="1" applyAlignment="1">
      <alignment vertical="top" wrapText="1"/>
    </xf>
    <xf numFmtId="0" fontId="119" fillId="0" borderId="23" xfId="0" applyFont="1" applyBorder="1" applyAlignment="1">
      <alignment vertical="center" wrapText="1"/>
    </xf>
    <xf numFmtId="0" fontId="119" fillId="0" borderId="0" xfId="0" applyFont="1" applyAlignment="1">
      <alignment vertical="center" wrapText="1"/>
    </xf>
    <xf numFmtId="0" fontId="3" fillId="15" borderId="95" xfId="0" applyFont="1" applyFill="1" applyBorder="1" applyAlignment="1">
      <alignment horizontal="center" vertical="center" textRotation="255"/>
    </xf>
    <xf numFmtId="0" fontId="3" fillId="15" borderId="97" xfId="0" applyFont="1" applyFill="1" applyBorder="1" applyAlignment="1">
      <alignment horizontal="center" vertical="center" textRotation="255"/>
    </xf>
    <xf numFmtId="0" fontId="145" fillId="15" borderId="17" xfId="0" applyFont="1" applyFill="1" applyBorder="1" applyAlignment="1">
      <alignment horizontal="center" vertical="center" wrapText="1"/>
    </xf>
    <xf numFmtId="0" fontId="145" fillId="15" borderId="16" xfId="0" applyFont="1" applyFill="1" applyBorder="1" applyAlignment="1">
      <alignment horizontal="center" vertical="center" wrapText="1"/>
    </xf>
    <xf numFmtId="0" fontId="145" fillId="15" borderId="1" xfId="0" applyFont="1" applyFill="1" applyBorder="1" applyAlignment="1">
      <alignment horizontal="center" vertical="center" wrapText="1"/>
    </xf>
    <xf numFmtId="49" fontId="106" fillId="0" borderId="17" xfId="0" applyNumberFormat="1" applyFont="1" applyBorder="1" applyAlignment="1" applyProtection="1">
      <alignment horizontal="center" vertical="center" wrapText="1"/>
      <protection locked="0"/>
    </xf>
    <xf numFmtId="49" fontId="106" fillId="0" borderId="16" xfId="0" applyNumberFormat="1" applyFont="1" applyBorder="1" applyAlignment="1" applyProtection="1">
      <alignment horizontal="center" vertical="center" wrapText="1"/>
      <protection locked="0"/>
    </xf>
    <xf numFmtId="49" fontId="106" fillId="0" borderId="1" xfId="0" applyNumberFormat="1" applyFont="1" applyBorder="1" applyAlignment="1" applyProtection="1">
      <alignment horizontal="center" vertical="center" wrapText="1"/>
      <protection locked="0"/>
    </xf>
    <xf numFmtId="0" fontId="119" fillId="0" borderId="4"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15" borderId="34" xfId="0" applyFont="1" applyFill="1" applyBorder="1" applyAlignment="1">
      <alignment horizontal="center" vertical="center"/>
    </xf>
    <xf numFmtId="0" fontId="12" fillId="15" borderId="86" xfId="0" applyFont="1" applyFill="1" applyBorder="1" applyAlignment="1">
      <alignment horizontal="center" vertical="center"/>
    </xf>
    <xf numFmtId="0" fontId="12" fillId="15" borderId="15" xfId="0" applyFont="1" applyFill="1" applyBorder="1" applyAlignment="1">
      <alignment horizontal="center" vertical="center"/>
    </xf>
    <xf numFmtId="0" fontId="12" fillId="15" borderId="70" xfId="0" applyFont="1" applyFill="1" applyBorder="1" applyAlignment="1">
      <alignment horizontal="center" vertical="center"/>
    </xf>
    <xf numFmtId="0" fontId="12" fillId="15" borderId="23" xfId="0" applyFont="1" applyFill="1" applyBorder="1" applyAlignment="1">
      <alignment horizontal="center" vertical="center"/>
    </xf>
    <xf numFmtId="0" fontId="12" fillId="15" borderId="0" xfId="0" applyFont="1" applyFill="1" applyAlignment="1">
      <alignment horizontal="center" vertical="center"/>
    </xf>
    <xf numFmtId="0" fontId="12" fillId="15" borderId="18" xfId="0" applyFont="1" applyFill="1" applyBorder="1" applyAlignment="1">
      <alignment horizontal="center" vertical="center"/>
    </xf>
    <xf numFmtId="186" fontId="3" fillId="0" borderId="0" xfId="0" applyNumberFormat="1" applyFont="1" applyAlignment="1">
      <alignment horizontal="center" vertical="center"/>
    </xf>
    <xf numFmtId="0" fontId="3" fillId="0" borderId="0" xfId="0" applyFont="1" applyAlignment="1">
      <alignment horizontal="right" vertical="center" wrapText="1" indent="1"/>
    </xf>
    <xf numFmtId="0" fontId="3" fillId="0" borderId="0" xfId="0" applyFont="1" applyAlignment="1">
      <alignment horizontal="right" vertical="center" indent="1"/>
    </xf>
    <xf numFmtId="0" fontId="3" fillId="0" borderId="0" xfId="0" applyFont="1" applyAlignment="1">
      <alignment horizontal="left" vertical="center" wrapText="1"/>
    </xf>
    <xf numFmtId="0" fontId="13" fillId="0" borderId="0" xfId="0" applyFont="1" applyAlignment="1">
      <alignment horizontal="left" vertical="center"/>
    </xf>
    <xf numFmtId="0" fontId="3" fillId="0" borderId="0" xfId="0" applyFont="1" applyAlignment="1">
      <alignment vertical="center" shrinkToFit="1"/>
    </xf>
    <xf numFmtId="0" fontId="146" fillId="0" borderId="0" xfId="0" applyFont="1" applyAlignment="1">
      <alignment horizontal="center" vertical="center" shrinkToFit="1"/>
    </xf>
    <xf numFmtId="0" fontId="171" fillId="0" borderId="0" xfId="0" applyFont="1" applyAlignment="1">
      <alignment horizontal="left" vertical="justify" wrapText="1" indent="1"/>
    </xf>
    <xf numFmtId="0" fontId="103" fillId="0" borderId="0" xfId="0" applyFont="1" applyAlignment="1">
      <alignment horizontal="center" vertical="center"/>
    </xf>
    <xf numFmtId="0" fontId="71" fillId="0" borderId="0" xfId="0" applyFont="1" applyAlignment="1">
      <alignment horizontal="left" vertical="center" wrapText="1"/>
    </xf>
    <xf numFmtId="0" fontId="171" fillId="0" borderId="0" xfId="0" applyFont="1" applyAlignment="1">
      <alignment horizontal="right" vertical="center"/>
    </xf>
    <xf numFmtId="0" fontId="61" fillId="0" borderId="150" xfId="0" applyFont="1" applyBorder="1" applyAlignment="1">
      <alignment vertical="center" wrapText="1"/>
    </xf>
    <xf numFmtId="0" fontId="61" fillId="0" borderId="141" xfId="0" applyFont="1" applyBorder="1" applyAlignment="1">
      <alignment vertical="center" wrapText="1"/>
    </xf>
    <xf numFmtId="0" fontId="61" fillId="0" borderId="142" xfId="0" applyFont="1" applyBorder="1" applyAlignment="1">
      <alignment vertical="center" wrapText="1"/>
    </xf>
    <xf numFmtId="0" fontId="61" fillId="0" borderId="134" xfId="0" applyFont="1" applyBorder="1" applyAlignment="1">
      <alignment vertical="center" wrapText="1"/>
    </xf>
    <xf numFmtId="0" fontId="61" fillId="0" borderId="0" xfId="0" applyFont="1" applyBorder="1" applyAlignment="1">
      <alignment vertical="center" wrapText="1"/>
    </xf>
    <xf numFmtId="0" fontId="61" fillId="0" borderId="45" xfId="0" applyFont="1" applyBorder="1" applyAlignment="1">
      <alignment vertical="center" wrapText="1"/>
    </xf>
    <xf numFmtId="0" fontId="61" fillId="0" borderId="135" xfId="0" applyFont="1" applyBorder="1" applyAlignment="1">
      <alignment vertical="center" wrapText="1"/>
    </xf>
    <xf numFmtId="0" fontId="61" fillId="0" borderId="139" xfId="0" applyFont="1" applyBorder="1" applyAlignment="1">
      <alignment vertical="center" wrapText="1"/>
    </xf>
    <xf numFmtId="0" fontId="61" fillId="0" borderId="46" xfId="0" applyFont="1" applyBorder="1" applyAlignment="1">
      <alignment vertical="center" wrapText="1"/>
    </xf>
    <xf numFmtId="0" fontId="3" fillId="0" borderId="0" xfId="0" applyFont="1" applyAlignment="1">
      <alignment vertical="center" wrapText="1"/>
    </xf>
    <xf numFmtId="0" fontId="171" fillId="0" borderId="0" xfId="0" applyFont="1" applyAlignment="1">
      <alignment vertical="center" wrapText="1"/>
    </xf>
    <xf numFmtId="0" fontId="16" fillId="0" borderId="0" xfId="0" applyFont="1" applyAlignment="1">
      <alignment horizontal="center" vertical="center"/>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0" borderId="20"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50" xfId="0" applyFont="1" applyBorder="1" applyAlignment="1">
      <alignment horizontal="center" vertical="center" shrinkToFit="1"/>
    </xf>
    <xf numFmtId="180" fontId="6" fillId="0" borderId="48" xfId="0" applyNumberFormat="1" applyFont="1" applyBorder="1" applyAlignment="1">
      <alignment horizontal="center" vertical="center" shrinkToFit="1"/>
    </xf>
    <xf numFmtId="0" fontId="6" fillId="2" borderId="55" xfId="0" applyFont="1" applyFill="1" applyBorder="1" applyAlignment="1">
      <alignment horizontal="center" vertical="center" wrapText="1"/>
    </xf>
    <xf numFmtId="180" fontId="6" fillId="0" borderId="100" xfId="0" applyNumberFormat="1" applyFont="1" applyBorder="1" applyAlignment="1">
      <alignment horizontal="center" vertical="center" wrapText="1"/>
    </xf>
    <xf numFmtId="180" fontId="6" fillId="0" borderId="106" xfId="0" applyNumberFormat="1" applyFont="1" applyBorder="1" applyAlignment="1">
      <alignment horizontal="center" vertical="center" wrapText="1"/>
    </xf>
    <xf numFmtId="180" fontId="6" fillId="0" borderId="99" xfId="0" applyNumberFormat="1" applyFont="1" applyBorder="1" applyAlignment="1">
      <alignment horizontal="center" vertical="center" wrapText="1"/>
    </xf>
    <xf numFmtId="180" fontId="6" fillId="0" borderId="92" xfId="0" applyNumberFormat="1" applyFont="1" applyBorder="1" applyAlignment="1">
      <alignment horizontal="center" vertical="center" wrapText="1"/>
    </xf>
    <xf numFmtId="0" fontId="12" fillId="6" borderId="17"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 xfId="0" applyFont="1" applyFill="1" applyBorder="1" applyAlignment="1">
      <alignment horizontal="center" vertical="center"/>
    </xf>
    <xf numFmtId="0" fontId="6" fillId="2" borderId="10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7" xfId="0" applyFont="1" applyFill="1" applyBorder="1" applyAlignment="1">
      <alignment horizontal="center" vertical="center"/>
    </xf>
    <xf numFmtId="180" fontId="6" fillId="0" borderId="55" xfId="0" applyNumberFormat="1" applyFont="1" applyBorder="1" applyAlignment="1">
      <alignment horizontal="center" vertical="center" shrinkToFit="1"/>
    </xf>
    <xf numFmtId="180" fontId="6" fillId="0" borderId="99" xfId="0" applyNumberFormat="1" applyFont="1" applyBorder="1" applyAlignment="1">
      <alignment horizontal="left" vertical="center" wrapText="1" shrinkToFit="1"/>
    </xf>
    <xf numFmtId="180" fontId="6" fillId="0" borderId="76" xfId="0" applyNumberFormat="1" applyFont="1" applyBorder="1" applyAlignment="1">
      <alignment horizontal="left" vertical="center" wrapText="1" shrinkToFit="1"/>
    </xf>
    <xf numFmtId="180" fontId="6" fillId="0" borderId="92" xfId="0" applyNumberFormat="1" applyFont="1" applyBorder="1" applyAlignment="1">
      <alignment horizontal="left" vertical="center" wrapText="1" shrinkToFit="1"/>
    </xf>
    <xf numFmtId="0" fontId="3" fillId="6" borderId="3" xfId="0" applyFont="1" applyFill="1" applyBorder="1" applyAlignment="1">
      <alignment horizontal="center" vertical="center"/>
    </xf>
    <xf numFmtId="0" fontId="3" fillId="6" borderId="57"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15" fillId="6" borderId="4" xfId="0" applyFont="1" applyFill="1" applyBorder="1" applyAlignment="1">
      <alignment horizontal="center" vertical="center" wrapText="1"/>
    </xf>
    <xf numFmtId="0" fontId="12" fillId="0" borderId="48" xfId="0" applyFont="1" applyBorder="1" applyAlignment="1">
      <alignment horizontal="center" vertical="center" shrinkToFit="1"/>
    </xf>
    <xf numFmtId="0" fontId="15" fillId="6" borderId="35" xfId="0" applyFont="1" applyFill="1" applyBorder="1" applyAlignment="1">
      <alignment horizontal="center" vertical="center" wrapText="1"/>
    </xf>
    <xf numFmtId="0" fontId="12" fillId="0" borderId="12" xfId="0" applyFont="1" applyBorder="1" applyAlignment="1">
      <alignment horizontal="center" vertical="center" shrinkToFit="1"/>
    </xf>
    <xf numFmtId="0" fontId="6" fillId="2" borderId="20" xfId="0" applyFont="1" applyFill="1" applyBorder="1" applyAlignment="1">
      <alignment horizontal="center" vertical="center"/>
    </xf>
    <xf numFmtId="0" fontId="6" fillId="2" borderId="48" xfId="0" applyFont="1" applyFill="1" applyBorder="1" applyAlignment="1">
      <alignment horizontal="center" vertical="center"/>
    </xf>
    <xf numFmtId="0" fontId="12" fillId="0" borderId="83" xfId="0" applyFont="1" applyBorder="1" applyAlignment="1">
      <alignment horizontal="center" vertical="center" wrapText="1" justifyLastLine="1"/>
    </xf>
    <xf numFmtId="0" fontId="12" fillId="0" borderId="91" xfId="0" applyFont="1" applyBorder="1" applyAlignment="1">
      <alignment horizontal="center" vertical="center" wrapText="1" justifyLastLine="1"/>
    </xf>
    <xf numFmtId="0" fontId="7" fillId="0" borderId="100"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102" xfId="0" applyFont="1" applyBorder="1" applyAlignment="1">
      <alignment horizontal="center" vertical="center" shrinkToFit="1"/>
    </xf>
    <xf numFmtId="0" fontId="12" fillId="0" borderId="50" xfId="0" applyFont="1" applyBorder="1" applyAlignment="1">
      <alignment horizontal="center" vertical="center" shrinkToFit="1"/>
    </xf>
    <xf numFmtId="0" fontId="6" fillId="6" borderId="75" xfId="0" applyFont="1" applyFill="1" applyBorder="1" applyAlignment="1">
      <alignment horizontal="center" vertical="center"/>
    </xf>
    <xf numFmtId="0" fontId="6" fillId="6" borderId="76" xfId="0" applyFont="1" applyFill="1" applyBorder="1" applyAlignment="1">
      <alignment horizontal="center" vertical="center"/>
    </xf>
    <xf numFmtId="0" fontId="7" fillId="6" borderId="10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2" borderId="1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6" borderId="2" xfId="0" applyFont="1" applyFill="1" applyBorder="1" applyAlignment="1">
      <alignment horizontal="center" vertical="center" wrapText="1"/>
    </xf>
    <xf numFmtId="0" fontId="12" fillId="6" borderId="2" xfId="0" applyFont="1" applyFill="1" applyBorder="1" applyAlignment="1">
      <alignment horizontal="center" vertical="center"/>
    </xf>
    <xf numFmtId="188" fontId="13" fillId="0" borderId="104" xfId="0" applyNumberFormat="1" applyFont="1" applyBorder="1" applyAlignment="1">
      <alignment horizontal="right" vertical="center" shrinkToFit="1"/>
    </xf>
    <xf numFmtId="188" fontId="13" fillId="0" borderId="16" xfId="0" applyNumberFormat="1" applyFont="1" applyBorder="1" applyAlignment="1">
      <alignment horizontal="right" vertical="center" shrinkToFit="1"/>
    </xf>
    <xf numFmtId="0" fontId="12" fillId="0" borderId="8" xfId="0" applyFont="1" applyBorder="1" applyAlignment="1">
      <alignment horizontal="center" vertical="center" shrinkToFit="1"/>
    </xf>
    <xf numFmtId="0" fontId="12" fillId="0" borderId="109" xfId="0" applyFont="1" applyBorder="1" applyAlignment="1">
      <alignment horizontal="center" vertical="center" wrapText="1" justifyLastLine="1"/>
    </xf>
    <xf numFmtId="0" fontId="12" fillId="0" borderId="106" xfId="0" applyFont="1" applyBorder="1" applyAlignment="1">
      <alignment horizontal="center" vertical="center" wrapText="1" justifyLastLine="1"/>
    </xf>
    <xf numFmtId="0" fontId="6" fillId="2" borderId="21" xfId="0" applyFont="1" applyFill="1" applyBorder="1" applyAlignment="1">
      <alignment horizontal="center" vertical="center"/>
    </xf>
    <xf numFmtId="0" fontId="6" fillId="2" borderId="50" xfId="0" applyFont="1" applyFill="1" applyBorder="1" applyAlignment="1">
      <alignment horizontal="center" vertical="center"/>
    </xf>
    <xf numFmtId="0" fontId="10" fillId="0" borderId="4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8" xfId="0" applyFont="1" applyBorder="1" applyAlignment="1">
      <alignment horizontal="center" vertical="center" shrinkToFit="1"/>
    </xf>
    <xf numFmtId="0" fontId="7" fillId="0" borderId="10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5" xfId="0" applyFont="1" applyBorder="1" applyAlignment="1">
      <alignment horizontal="center" vertical="center" wrapText="1"/>
    </xf>
    <xf numFmtId="0" fontId="13" fillId="0" borderId="4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70" xfId="0" applyFont="1" applyBorder="1" applyAlignment="1">
      <alignment horizontal="center" vertical="center" shrinkToFit="1"/>
    </xf>
    <xf numFmtId="180" fontId="3" fillId="0" borderId="17" xfId="0" applyNumberFormat="1" applyFont="1" applyBorder="1" applyAlignment="1">
      <alignment horizontal="center" vertical="center"/>
    </xf>
    <xf numFmtId="180" fontId="3" fillId="0" borderId="16" xfId="0" applyNumberFormat="1" applyFont="1" applyBorder="1" applyAlignment="1">
      <alignment horizontal="center" vertical="center"/>
    </xf>
    <xf numFmtId="180" fontId="3" fillId="0" borderId="1" xfId="0" applyNumberFormat="1" applyFont="1" applyBorder="1" applyAlignment="1">
      <alignment horizontal="center" vertical="center"/>
    </xf>
    <xf numFmtId="180" fontId="10" fillId="0" borderId="47" xfId="0" applyNumberFormat="1" applyFont="1" applyBorder="1" applyAlignment="1">
      <alignment horizontal="center" vertical="center" shrinkToFit="1"/>
    </xf>
    <xf numFmtId="180" fontId="10" fillId="0" borderId="18" xfId="0" applyNumberFormat="1" applyFont="1" applyBorder="1" applyAlignment="1">
      <alignment horizontal="center" vertical="center" shrinkToFit="1"/>
    </xf>
    <xf numFmtId="180" fontId="10" fillId="0" borderId="28" xfId="0" applyNumberFormat="1" applyFont="1" applyBorder="1" applyAlignment="1">
      <alignment horizontal="center" vertical="center" shrinkToFit="1"/>
    </xf>
    <xf numFmtId="0" fontId="12" fillId="0" borderId="75" xfId="0" applyFont="1" applyBorder="1" applyAlignment="1">
      <alignment horizontal="center" vertical="center" wrapText="1" justifyLastLine="1"/>
    </xf>
    <xf numFmtId="0" fontId="12" fillId="0" borderId="92" xfId="0" applyFont="1" applyBorder="1" applyAlignment="1">
      <alignment horizontal="center" vertical="center" wrapText="1" justifyLastLine="1"/>
    </xf>
    <xf numFmtId="0" fontId="12" fillId="0" borderId="109" xfId="0" applyFont="1" applyBorder="1" applyAlignment="1">
      <alignment horizontal="center" vertical="center" shrinkToFit="1"/>
    </xf>
    <xf numFmtId="0" fontId="12" fillId="0" borderId="106"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2" borderId="19" xfId="0" applyFont="1" applyFill="1" applyBorder="1" applyAlignment="1">
      <alignment horizontal="center" vertical="center"/>
    </xf>
    <xf numFmtId="0" fontId="6" fillId="2" borderId="49" xfId="0" applyFont="1" applyFill="1" applyBorder="1" applyAlignment="1">
      <alignment horizontal="center" vertical="center"/>
    </xf>
    <xf numFmtId="0" fontId="7" fillId="0" borderId="99"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180" fontId="13" fillId="0" borderId="18" xfId="0" applyNumberFormat="1" applyFont="1" applyBorder="1" applyAlignment="1">
      <alignment horizontal="center" vertical="center" shrinkToFit="1"/>
    </xf>
    <xf numFmtId="180" fontId="12" fillId="0" borderId="18" xfId="0" applyNumberFormat="1" applyFont="1" applyBorder="1" applyAlignment="1">
      <alignment horizontal="center" vertical="center" shrinkToFit="1"/>
    </xf>
    <xf numFmtId="180" fontId="12" fillId="0" borderId="28" xfId="0" applyNumberFormat="1" applyFont="1" applyBorder="1" applyAlignment="1">
      <alignment horizontal="center" vertical="center" shrinkToFit="1"/>
    </xf>
    <xf numFmtId="180" fontId="13" fillId="0" borderId="47" xfId="0" applyNumberFormat="1" applyFont="1" applyBorder="1" applyAlignment="1">
      <alignment horizontal="center" vertical="center" shrinkToFit="1"/>
    </xf>
    <xf numFmtId="180" fontId="13" fillId="0" borderId="70" xfId="0" applyNumberFormat="1" applyFont="1" applyBorder="1" applyAlignment="1">
      <alignment horizontal="center" vertical="center" shrinkToFit="1"/>
    </xf>
    <xf numFmtId="180" fontId="10" fillId="0" borderId="16" xfId="0" applyNumberFormat="1" applyFont="1" applyBorder="1" applyAlignment="1">
      <alignment horizontal="center" vertical="center" wrapText="1"/>
    </xf>
    <xf numFmtId="180" fontId="10" fillId="0" borderId="1" xfId="0" applyNumberFormat="1" applyFont="1" applyBorder="1" applyAlignment="1">
      <alignment horizontal="center" vertical="center" wrapText="1"/>
    </xf>
    <xf numFmtId="180" fontId="10" fillId="0" borderId="57" xfId="0" applyNumberFormat="1" applyFont="1" applyBorder="1" applyAlignment="1">
      <alignment horizontal="center" vertical="center" wrapText="1"/>
    </xf>
    <xf numFmtId="180" fontId="10" fillId="0" borderId="32" xfId="0" applyNumberFormat="1" applyFont="1" applyBorder="1" applyAlignment="1">
      <alignment horizontal="center" vertical="center" wrapText="1"/>
    </xf>
    <xf numFmtId="0" fontId="3" fillId="6" borderId="17" xfId="0" applyFont="1" applyFill="1" applyBorder="1" applyAlignment="1">
      <alignment horizontal="center" vertical="center"/>
    </xf>
    <xf numFmtId="0" fontId="3" fillId="6" borderId="1" xfId="0" applyFont="1" applyFill="1" applyBorder="1" applyAlignment="1">
      <alignment horizontal="center" vertical="center"/>
    </xf>
    <xf numFmtId="180" fontId="7" fillId="0" borderId="18" xfId="0" applyNumberFormat="1" applyFont="1" applyBorder="1" applyAlignment="1">
      <alignment horizontal="center" vertical="center" shrinkToFit="1"/>
    </xf>
    <xf numFmtId="180" fontId="7" fillId="0" borderId="28" xfId="0" applyNumberFormat="1" applyFont="1" applyBorder="1" applyAlignment="1">
      <alignment horizontal="center" vertical="center" shrinkToFit="1"/>
    </xf>
    <xf numFmtId="0" fontId="12" fillId="0" borderId="9"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04" xfId="0" applyFont="1" applyBorder="1" applyAlignment="1">
      <alignment horizontal="center" vertical="center"/>
    </xf>
    <xf numFmtId="0" fontId="6" fillId="0" borderId="1" xfId="0" applyFont="1" applyBorder="1" applyAlignment="1">
      <alignment horizontal="center" vertical="center"/>
    </xf>
    <xf numFmtId="0" fontId="4" fillId="0" borderId="18" xfId="0" applyFont="1" applyBorder="1" applyAlignment="1">
      <alignment horizontal="left" vertical="center"/>
    </xf>
    <xf numFmtId="0" fontId="12" fillId="6" borderId="3" xfId="0" applyFont="1" applyFill="1" applyBorder="1" applyAlignment="1">
      <alignment horizontal="distributed" vertical="center" indent="2"/>
    </xf>
    <xf numFmtId="0" fontId="12" fillId="6" borderId="57" xfId="0" applyFont="1" applyFill="1" applyBorder="1" applyAlignment="1">
      <alignment horizontal="distributed" vertical="center" indent="2"/>
    </xf>
    <xf numFmtId="0" fontId="6" fillId="2" borderId="110" xfId="0" applyFont="1" applyFill="1" applyBorder="1" applyAlignment="1">
      <alignment horizontal="center" vertical="center" shrinkToFit="1"/>
    </xf>
    <xf numFmtId="0" fontId="6" fillId="2" borderId="17" xfId="0" applyFont="1" applyFill="1" applyBorder="1" applyAlignment="1">
      <alignment horizontal="center" vertical="center" wrapText="1"/>
    </xf>
    <xf numFmtId="0" fontId="6" fillId="2" borderId="108" xfId="0" applyFont="1" applyFill="1" applyBorder="1" applyAlignment="1">
      <alignment horizontal="center" vertical="center" wrapText="1"/>
    </xf>
    <xf numFmtId="180" fontId="7" fillId="0" borderId="107"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5" fontId="6" fillId="0" borderId="104" xfId="0" applyNumberFormat="1" applyFont="1" applyBorder="1" applyAlignment="1">
      <alignment horizontal="center" vertical="center" wrapText="1"/>
    </xf>
    <xf numFmtId="185" fontId="6" fillId="0" borderId="1" xfId="0" applyNumberFormat="1" applyFont="1" applyBorder="1" applyAlignment="1">
      <alignment horizontal="center" vertical="center" wrapText="1"/>
    </xf>
    <xf numFmtId="180" fontId="12" fillId="0" borderId="99" xfId="0" applyNumberFormat="1" applyFont="1" applyBorder="1" applyAlignment="1">
      <alignment horizontal="center" vertical="center" wrapText="1"/>
    </xf>
    <xf numFmtId="180" fontId="12" fillId="0" borderId="76" xfId="0" applyNumberFormat="1" applyFont="1" applyBorder="1" applyAlignment="1">
      <alignment horizontal="center" vertical="center" wrapText="1"/>
    </xf>
    <xf numFmtId="180" fontId="12" fillId="0" borderId="92" xfId="0" applyNumberFormat="1" applyFont="1" applyBorder="1" applyAlignment="1">
      <alignment horizontal="center" vertical="center" wrapText="1"/>
    </xf>
    <xf numFmtId="180" fontId="10" fillId="0" borderId="108" xfId="0" quotePrefix="1" applyNumberFormat="1" applyFont="1" applyBorder="1" applyAlignment="1">
      <alignment horizontal="center" vertical="center" wrapText="1"/>
    </xf>
    <xf numFmtId="0" fontId="64" fillId="0" borderId="18" xfId="0" applyFont="1" applyBorder="1" applyAlignment="1">
      <alignment horizontal="center" vertical="center" shrinkToFit="1"/>
    </xf>
    <xf numFmtId="0" fontId="3" fillId="2" borderId="3" xfId="0" applyFont="1" applyFill="1" applyBorder="1" applyAlignment="1">
      <alignment horizontal="center" vertical="center" wrapText="1"/>
    </xf>
    <xf numFmtId="0" fontId="3" fillId="2" borderId="57" xfId="0" applyFont="1" applyFill="1" applyBorder="1" applyAlignment="1">
      <alignment horizontal="center" vertical="center" wrapText="1"/>
    </xf>
    <xf numFmtId="184" fontId="14" fillId="0" borderId="54" xfId="0" applyNumberFormat="1" applyFont="1" applyBorder="1" applyAlignment="1">
      <alignment horizontal="center" vertical="center"/>
    </xf>
    <xf numFmtId="184" fontId="14" fillId="0" borderId="11"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9" fillId="6" borderId="107"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5" xfId="0" applyFont="1" applyFill="1" applyBorder="1" applyAlignment="1">
      <alignment horizontal="center" vertical="center" wrapText="1"/>
    </xf>
    <xf numFmtId="183" fontId="5" fillId="0" borderId="104" xfId="0" applyNumberFormat="1" applyFont="1" applyBorder="1" applyAlignment="1">
      <alignment horizontal="center" vertical="center"/>
    </xf>
    <xf numFmtId="183" fontId="5" fillId="0" borderId="16" xfId="0" applyNumberFormat="1" applyFont="1" applyBorder="1" applyAlignment="1">
      <alignment horizontal="center" vertical="center"/>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0" borderId="104" xfId="0" applyFont="1" applyBorder="1" applyAlignment="1">
      <alignment horizontal="center" vertical="center"/>
    </xf>
    <xf numFmtId="180" fontId="10" fillId="0" borderId="93" xfId="0" applyNumberFormat="1" applyFont="1" applyBorder="1" applyAlignment="1">
      <alignment horizontal="center" vertical="center" shrinkToFit="1"/>
    </xf>
    <xf numFmtId="180" fontId="10" fillId="0" borderId="84" xfId="0" applyNumberFormat="1" applyFont="1" applyBorder="1" applyAlignment="1">
      <alignment horizontal="center" vertical="center" shrinkToFit="1"/>
    </xf>
    <xf numFmtId="180" fontId="10" fillId="0" borderId="91" xfId="0" applyNumberFormat="1" applyFont="1" applyBorder="1" applyAlignment="1">
      <alignment horizontal="center" vertical="center" shrinkToFit="1"/>
    </xf>
    <xf numFmtId="180" fontId="6" fillId="0" borderId="34" xfId="0" applyNumberFormat="1" applyFont="1" applyBorder="1" applyAlignment="1">
      <alignment horizontal="left" vertical="center" wrapText="1"/>
    </xf>
    <xf numFmtId="180" fontId="6" fillId="0" borderId="35" xfId="0" applyNumberFormat="1" applyFont="1" applyBorder="1" applyAlignment="1">
      <alignment horizontal="left" vertical="center" wrapText="1"/>
    </xf>
    <xf numFmtId="180" fontId="6" fillId="0" borderId="88" xfId="0" applyNumberFormat="1" applyFont="1" applyBorder="1" applyAlignment="1">
      <alignment horizontal="left" vertical="center" wrapText="1"/>
    </xf>
    <xf numFmtId="180" fontId="6" fillId="0" borderId="90" xfId="0" applyNumberFormat="1" applyFont="1" applyBorder="1" applyAlignment="1">
      <alignment horizontal="left" vertical="center" wrapText="1"/>
    </xf>
    <xf numFmtId="180" fontId="6" fillId="0" borderId="95" xfId="0" applyNumberFormat="1" applyFont="1" applyBorder="1" applyAlignment="1">
      <alignment horizontal="center" vertical="center" wrapText="1" shrinkToFit="1"/>
    </xf>
    <xf numFmtId="180" fontId="6" fillId="0" borderId="111" xfId="0" applyNumberFormat="1" applyFont="1" applyBorder="1" applyAlignment="1">
      <alignment horizontal="center" vertical="center" wrapText="1" shrinkToFit="1"/>
    </xf>
    <xf numFmtId="187" fontId="6" fillId="0" borderId="95" xfId="2" applyNumberFormat="1" applyFont="1" applyBorder="1" applyAlignment="1">
      <alignment horizontal="center" vertical="center" shrinkToFit="1"/>
    </xf>
    <xf numFmtId="187" fontId="6" fillId="0" borderId="111" xfId="2" applyNumberFormat="1" applyFont="1" applyBorder="1" applyAlignment="1">
      <alignment horizontal="center" vertical="center" shrinkToFit="1"/>
    </xf>
    <xf numFmtId="180" fontId="6" fillId="0" borderId="34" xfId="0" applyNumberFormat="1" applyFont="1" applyBorder="1" applyAlignment="1">
      <alignment horizontal="left" vertical="center" wrapText="1" indent="1"/>
    </xf>
    <xf numFmtId="180" fontId="6" fillId="0" borderId="4" xfId="0" applyNumberFormat="1" applyFont="1" applyBorder="1" applyAlignment="1">
      <alignment horizontal="left" vertical="center" wrapText="1" indent="1"/>
    </xf>
    <xf numFmtId="180" fontId="6" fillId="0" borderId="35" xfId="0" applyNumberFormat="1" applyFont="1" applyBorder="1" applyAlignment="1">
      <alignment horizontal="left" vertical="center" wrapText="1" indent="1"/>
    </xf>
    <xf numFmtId="180" fontId="6" fillId="0" borderId="88" xfId="0" applyNumberFormat="1" applyFont="1" applyBorder="1" applyAlignment="1">
      <alignment horizontal="left" vertical="center" wrapText="1" indent="1"/>
    </xf>
    <xf numFmtId="180" fontId="6" fillId="0" borderId="89" xfId="0" applyNumberFormat="1" applyFont="1" applyBorder="1" applyAlignment="1">
      <alignment horizontal="left" vertical="center" wrapText="1" indent="1"/>
    </xf>
    <xf numFmtId="180" fontId="6" fillId="0" borderId="90" xfId="0" applyNumberFormat="1" applyFont="1" applyBorder="1" applyAlignment="1">
      <alignment horizontal="left" vertical="center" wrapText="1" indent="1"/>
    </xf>
    <xf numFmtId="0" fontId="10" fillId="0" borderId="15" xfId="0" applyFont="1" applyBorder="1" applyAlignment="1">
      <alignment horizontal="left" vertical="center" indent="1"/>
    </xf>
    <xf numFmtId="0" fontId="10" fillId="0" borderId="18" xfId="0" applyFont="1" applyBorder="1" applyAlignment="1">
      <alignment horizontal="left" vertical="center" indent="1"/>
    </xf>
    <xf numFmtId="0" fontId="10" fillId="0" borderId="28" xfId="0" applyFont="1" applyBorder="1" applyAlignment="1">
      <alignment horizontal="left" vertical="center" indent="1"/>
    </xf>
    <xf numFmtId="0" fontId="3" fillId="0" borderId="17" xfId="0" applyFont="1" applyBorder="1" applyAlignment="1">
      <alignment horizontal="left" vertical="center" indent="1"/>
    </xf>
    <xf numFmtId="0" fontId="3" fillId="0" borderId="16" xfId="0" applyFont="1" applyBorder="1" applyAlignment="1">
      <alignment horizontal="left" vertical="center" indent="1"/>
    </xf>
    <xf numFmtId="0" fontId="3" fillId="0" borderId="1" xfId="0" applyFont="1" applyBorder="1" applyAlignment="1">
      <alignment horizontal="left" vertical="center" indent="1"/>
    </xf>
    <xf numFmtId="0" fontId="3" fillId="6" borderId="2" xfId="0" applyFont="1" applyFill="1" applyBorder="1" applyAlignment="1">
      <alignment horizontal="center" vertical="center"/>
    </xf>
    <xf numFmtId="180" fontId="6" fillId="0" borderId="15" xfId="0" applyNumberFormat="1" applyFont="1" applyBorder="1" applyAlignment="1">
      <alignment horizontal="left" vertical="center" wrapText="1"/>
    </xf>
    <xf numFmtId="180" fontId="6" fillId="0" borderId="28" xfId="0" applyNumberFormat="1" applyFont="1" applyBorder="1" applyAlignment="1">
      <alignment horizontal="left" vertical="center" wrapText="1"/>
    </xf>
    <xf numFmtId="187" fontId="6" fillId="0" borderId="97" xfId="2" applyNumberFormat="1" applyFont="1" applyBorder="1" applyAlignment="1">
      <alignment horizontal="center" vertical="center" shrinkToFit="1"/>
    </xf>
    <xf numFmtId="180" fontId="6" fillId="0" borderId="97" xfId="0" applyNumberFormat="1" applyFont="1" applyBorder="1" applyAlignment="1">
      <alignment horizontal="center" vertical="center" wrapText="1" shrinkToFit="1"/>
    </xf>
    <xf numFmtId="180" fontId="6" fillId="0" borderId="15" xfId="0" applyNumberFormat="1" applyFont="1" applyBorder="1" applyAlignment="1">
      <alignment horizontal="left" vertical="center" wrapText="1" indent="1"/>
    </xf>
    <xf numFmtId="180" fontId="6" fillId="0" borderId="18" xfId="0" applyNumberFormat="1" applyFont="1" applyBorder="1" applyAlignment="1">
      <alignment horizontal="left" vertical="center" wrapText="1" indent="1"/>
    </xf>
    <xf numFmtId="180" fontId="6" fillId="0" borderId="28" xfId="0" applyNumberFormat="1" applyFont="1" applyBorder="1" applyAlignment="1">
      <alignment horizontal="left" vertical="center" wrapText="1" indent="1"/>
    </xf>
    <xf numFmtId="180" fontId="12" fillId="0" borderId="95" xfId="0" applyNumberFormat="1" applyFont="1" applyBorder="1" applyAlignment="1">
      <alignment horizontal="center" vertical="center" wrapText="1" shrinkToFit="1"/>
    </xf>
    <xf numFmtId="180" fontId="12" fillId="0" borderId="97" xfId="0" applyNumberFormat="1" applyFont="1" applyBorder="1" applyAlignment="1">
      <alignment horizontal="center" vertical="center" wrapText="1" shrinkToFit="1"/>
    </xf>
    <xf numFmtId="180" fontId="29" fillId="0" borderId="0" xfId="0" applyNumberFormat="1" applyFont="1" applyAlignment="1">
      <alignment horizontal="right" vertical="center" shrinkToFit="1"/>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34" xfId="0" applyFont="1" applyBorder="1" applyAlignment="1">
      <alignment horizontal="left" indent="1"/>
    </xf>
    <xf numFmtId="0" fontId="7" fillId="0" borderId="4" xfId="0" applyFont="1" applyBorder="1" applyAlignment="1">
      <alignment horizontal="left" indent="1"/>
    </xf>
    <xf numFmtId="0" fontId="7" fillId="0" borderId="35" xfId="0" applyFont="1" applyBorder="1" applyAlignment="1">
      <alignment horizontal="left" indent="1"/>
    </xf>
    <xf numFmtId="0" fontId="3" fillId="0" borderId="15" xfId="0" applyFont="1" applyBorder="1" applyAlignment="1">
      <alignment horizontal="left" vertical="center" indent="1"/>
    </xf>
    <xf numFmtId="0" fontId="3" fillId="0" borderId="18" xfId="0" applyFont="1" applyBorder="1" applyAlignment="1">
      <alignment horizontal="left" vertical="center" indent="1"/>
    </xf>
    <xf numFmtId="0" fontId="3" fillId="0" borderId="28" xfId="0" applyFont="1" applyBorder="1" applyAlignment="1">
      <alignment horizontal="left" vertical="center" indent="1"/>
    </xf>
    <xf numFmtId="180" fontId="6" fillId="0" borderId="50" xfId="0" applyNumberFormat="1" applyFont="1" applyBorder="1" applyAlignment="1">
      <alignment horizontal="center" vertical="center" shrinkToFit="1"/>
    </xf>
    <xf numFmtId="180" fontId="6" fillId="0" borderId="93" xfId="0" applyNumberFormat="1" applyFont="1" applyBorder="1" applyAlignment="1">
      <alignment horizontal="center" vertical="center" wrapText="1"/>
    </xf>
    <xf numFmtId="180" fontId="6" fillId="0" borderId="91" xfId="0" applyNumberFormat="1" applyFont="1" applyBorder="1" applyAlignment="1">
      <alignment horizontal="center" vertical="center" wrapText="1"/>
    </xf>
    <xf numFmtId="0" fontId="7" fillId="0" borderId="9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3" fillId="0" borderId="57" xfId="0" applyFont="1" applyBorder="1" applyAlignment="1">
      <alignment horizontal="center" vertical="center"/>
    </xf>
    <xf numFmtId="0" fontId="3" fillId="0" borderId="32" xfId="0" applyFont="1" applyBorder="1" applyAlignment="1">
      <alignment horizontal="center" vertical="center"/>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3" fillId="6" borderId="95" xfId="0" applyFont="1" applyFill="1" applyBorder="1" applyAlignment="1">
      <alignment horizontal="center" vertical="center"/>
    </xf>
    <xf numFmtId="0" fontId="3" fillId="6" borderId="96" xfId="0" applyFont="1" applyFill="1" applyBorder="1" applyAlignment="1">
      <alignment horizontal="center" vertical="center"/>
    </xf>
    <xf numFmtId="0" fontId="3" fillId="6" borderId="97" xfId="0" applyFont="1" applyFill="1" applyBorder="1" applyAlignment="1">
      <alignment horizontal="center" vertical="center"/>
    </xf>
    <xf numFmtId="0" fontId="4" fillId="0" borderId="0" xfId="0" applyFont="1" applyAlignment="1">
      <alignment horizontal="left"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12" fillId="6" borderId="17" xfId="0" applyFont="1" applyFill="1" applyBorder="1" applyAlignment="1">
      <alignment horizontal="distributed" vertical="center" indent="2"/>
    </xf>
    <xf numFmtId="0" fontId="12" fillId="6" borderId="108" xfId="0" applyFont="1" applyFill="1" applyBorder="1" applyAlignment="1">
      <alignment horizontal="distributed" vertical="center" indent="2"/>
    </xf>
    <xf numFmtId="49" fontId="67" fillId="0" borderId="2" xfId="0" applyNumberFormat="1" applyFont="1" applyBorder="1" applyAlignment="1">
      <alignment horizontal="center" vertical="center" shrinkToFit="1"/>
    </xf>
    <xf numFmtId="49" fontId="67" fillId="0" borderId="114" xfId="0" applyNumberFormat="1"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115" xfId="0" applyFont="1" applyBorder="1" applyAlignment="1">
      <alignment horizontal="center" vertical="center" shrinkToFit="1"/>
    </xf>
    <xf numFmtId="0" fontId="20" fillId="0" borderId="46" xfId="0" applyFont="1" applyBorder="1" applyAlignment="1">
      <alignment horizontal="center" vertical="center" shrinkToFit="1"/>
    </xf>
    <xf numFmtId="0" fontId="67" fillId="0" borderId="2" xfId="0" applyFont="1" applyBorder="1" applyAlignment="1">
      <alignment horizontal="center" vertical="center" shrinkToFit="1"/>
    </xf>
    <xf numFmtId="0" fontId="67" fillId="0" borderId="116" xfId="0" applyFont="1" applyBorder="1" applyAlignment="1">
      <alignment horizontal="center" vertical="center" shrinkToFit="1"/>
    </xf>
    <xf numFmtId="180" fontId="38" fillId="0" borderId="47" xfId="0" applyNumberFormat="1" applyFont="1" applyBorder="1" applyAlignment="1">
      <alignment horizontal="left" vertical="center" indent="1" shrinkToFit="1"/>
    </xf>
    <xf numFmtId="180" fontId="38" fillId="0" borderId="18" xfId="0" applyNumberFormat="1" applyFont="1" applyBorder="1" applyAlignment="1">
      <alignment horizontal="left" vertical="center" indent="1" shrinkToFit="1"/>
    </xf>
    <xf numFmtId="180" fontId="38" fillId="0" borderId="117" xfId="0" applyNumberFormat="1" applyFont="1" applyBorder="1" applyAlignment="1">
      <alignment horizontal="left" vertical="center" indent="1" shrinkToFit="1"/>
    </xf>
    <xf numFmtId="180" fontId="38" fillId="0" borderId="31" xfId="0" applyNumberFormat="1" applyFont="1" applyBorder="1" applyAlignment="1">
      <alignment horizontal="left" vertical="center" indent="1" shrinkToFit="1"/>
    </xf>
    <xf numFmtId="180" fontId="38" fillId="0" borderId="29" xfId="0" applyNumberFormat="1" applyFont="1" applyBorder="1" applyAlignment="1">
      <alignment horizontal="left" vertical="center" indent="1" shrinkToFit="1"/>
    </xf>
    <xf numFmtId="0" fontId="67" fillId="0" borderId="114" xfId="0" applyFont="1" applyBorder="1" applyAlignment="1">
      <alignment horizontal="center" vertical="center" shrinkToFit="1"/>
    </xf>
    <xf numFmtId="0" fontId="62" fillId="0" borderId="0" xfId="0" applyFont="1" applyAlignment="1">
      <alignment horizontal="left" vertical="center" wrapText="1" indent="2" shrinkToFit="1"/>
    </xf>
    <xf numFmtId="0" fontId="62" fillId="0" borderId="45" xfId="0" applyFont="1" applyBorder="1" applyAlignment="1">
      <alignment horizontal="left" vertical="center" wrapText="1" indent="2" shrinkToFit="1"/>
    </xf>
    <xf numFmtId="0" fontId="21" fillId="0" borderId="112"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113" xfId="0" applyFont="1" applyBorder="1" applyAlignment="1">
      <alignment horizontal="center" vertical="center" shrinkToFit="1"/>
    </xf>
    <xf numFmtId="0" fontId="21" fillId="0" borderId="108" xfId="0" applyFont="1" applyBorder="1" applyAlignment="1">
      <alignment horizontal="center" vertical="center" shrinkToFit="1"/>
    </xf>
    <xf numFmtId="0" fontId="67" fillId="0" borderId="119" xfId="0" applyFont="1" applyBorder="1" applyAlignment="1">
      <alignment horizontal="center" vertical="center" shrinkToFit="1"/>
    </xf>
    <xf numFmtId="0" fontId="67" fillId="0" borderId="120" xfId="0" applyFont="1" applyBorder="1" applyAlignment="1">
      <alignment horizontal="center" vertical="center" shrinkToFit="1"/>
    </xf>
    <xf numFmtId="0" fontId="93" fillId="0" borderId="0" xfId="0" applyFont="1" applyAlignment="1">
      <alignment vertical="center" wrapText="1"/>
    </xf>
    <xf numFmtId="0" fontId="147" fillId="0" borderId="0" xfId="0" applyFont="1" applyAlignment="1">
      <alignment horizontal="center" vertical="center" shrinkToFit="1"/>
    </xf>
    <xf numFmtId="0" fontId="183" fillId="0" borderId="144" xfId="0" applyFont="1" applyBorder="1" applyAlignment="1">
      <alignment horizontal="center" vertical="center"/>
    </xf>
    <xf numFmtId="0" fontId="183" fillId="0" borderId="138" xfId="0" applyFont="1" applyBorder="1" applyAlignment="1">
      <alignment horizontal="center" vertical="center"/>
    </xf>
    <xf numFmtId="0" fontId="106" fillId="0" borderId="138" xfId="0" applyFont="1" applyBorder="1" applyAlignment="1">
      <alignment horizontal="center" vertical="center" shrinkToFit="1"/>
    </xf>
    <xf numFmtId="0" fontId="106" fillId="0" borderId="200" xfId="0" applyFont="1" applyBorder="1" applyAlignment="1">
      <alignment horizontal="center" vertical="center" shrinkToFit="1"/>
    </xf>
    <xf numFmtId="0" fontId="52" fillId="0" borderId="0" xfId="0" applyFont="1" applyAlignment="1">
      <alignment horizontal="center" vertical="center" shrinkToFit="1"/>
    </xf>
    <xf numFmtId="0" fontId="21" fillId="0" borderId="34" xfId="0" applyFont="1" applyBorder="1" applyAlignment="1">
      <alignment horizontal="center" vertical="top" shrinkToFit="1"/>
    </xf>
    <xf numFmtId="0" fontId="21" fillId="0" borderId="4" xfId="0" applyFont="1" applyBorder="1" applyAlignment="1">
      <alignment horizontal="center" vertical="top" shrinkToFit="1"/>
    </xf>
    <xf numFmtId="180" fontId="28" fillId="0" borderId="31" xfId="0" applyNumberFormat="1" applyFont="1" applyBorder="1" applyAlignment="1">
      <alignment horizontal="center" vertical="center" shrinkToFit="1"/>
    </xf>
    <xf numFmtId="180" fontId="28" fillId="0" borderId="29" xfId="0" applyNumberFormat="1" applyFont="1" applyBorder="1" applyAlignment="1">
      <alignment horizontal="center" vertical="center" shrinkToFit="1"/>
    </xf>
    <xf numFmtId="180" fontId="88" fillId="0" borderId="121" xfId="0" applyNumberFormat="1" applyFont="1" applyBorder="1" applyAlignment="1">
      <alignment horizontal="center" vertical="center" shrinkToFit="1"/>
    </xf>
    <xf numFmtId="180" fontId="88" fillId="0" borderId="122" xfId="0" applyNumberFormat="1" applyFont="1" applyBorder="1" applyAlignment="1">
      <alignment horizontal="center" vertical="center" shrinkToFit="1"/>
    </xf>
    <xf numFmtId="180" fontId="88" fillId="0" borderId="123" xfId="0" applyNumberFormat="1" applyFont="1" applyBorder="1" applyAlignment="1">
      <alignment horizontal="center" vertical="center" shrinkToFit="1"/>
    </xf>
    <xf numFmtId="49" fontId="67" fillId="0" borderId="116" xfId="0" applyNumberFormat="1" applyFont="1" applyBorder="1" applyAlignment="1">
      <alignment horizontal="center" vertical="center" shrinkToFit="1"/>
    </xf>
    <xf numFmtId="180" fontId="106" fillId="14" borderId="66" xfId="0" applyNumberFormat="1" applyFont="1" applyFill="1" applyBorder="1" applyAlignment="1">
      <alignment horizontal="center" vertical="center" shrinkToFit="1"/>
    </xf>
    <xf numFmtId="180" fontId="106" fillId="14" borderId="125" xfId="0" applyNumberFormat="1" applyFont="1" applyFill="1" applyBorder="1" applyAlignment="1">
      <alignment horizontal="center" vertical="center" shrinkToFit="1"/>
    </xf>
    <xf numFmtId="180" fontId="106" fillId="14" borderId="89" xfId="0" applyNumberFormat="1" applyFont="1" applyFill="1" applyBorder="1" applyAlignment="1">
      <alignment horizontal="center" vertical="top" shrinkToFit="1"/>
    </xf>
    <xf numFmtId="180" fontId="106" fillId="14" borderId="126" xfId="0" applyNumberFormat="1" applyFont="1" applyFill="1" applyBorder="1" applyAlignment="1">
      <alignment horizontal="center" vertical="top" shrinkToFit="1"/>
    </xf>
    <xf numFmtId="180" fontId="106" fillId="14" borderId="127" xfId="0" applyNumberFormat="1" applyFont="1" applyFill="1" applyBorder="1" applyAlignment="1">
      <alignment horizontal="center" vertical="top" shrinkToFit="1"/>
    </xf>
    <xf numFmtId="180" fontId="106" fillId="14" borderId="128" xfId="0" applyNumberFormat="1" applyFont="1" applyFill="1" applyBorder="1" applyAlignment="1">
      <alignment horizontal="center" vertical="top" shrinkToFit="1"/>
    </xf>
    <xf numFmtId="0" fontId="20" fillId="0" borderId="129" xfId="0" applyFont="1" applyBorder="1" applyAlignment="1">
      <alignment horizontal="center" vertical="center" wrapText="1" shrinkToFit="1"/>
    </xf>
    <xf numFmtId="0" fontId="20" fillId="0" borderId="130" xfId="0" applyFont="1" applyBorder="1" applyAlignment="1">
      <alignment horizontal="center" vertical="center" wrapText="1" shrinkToFit="1"/>
    </xf>
    <xf numFmtId="0" fontId="20" fillId="0" borderId="131" xfId="0" applyFont="1" applyBorder="1" applyAlignment="1">
      <alignment horizontal="center" vertical="center" wrapText="1" shrinkToFit="1"/>
    </xf>
    <xf numFmtId="180" fontId="106" fillId="14" borderId="132" xfId="0" applyNumberFormat="1" applyFont="1" applyFill="1" applyBorder="1" applyAlignment="1">
      <alignment horizontal="center" vertical="center" shrinkToFit="1"/>
    </xf>
    <xf numFmtId="180" fontId="106" fillId="14" borderId="73" xfId="0" applyNumberFormat="1" applyFont="1" applyFill="1" applyBorder="1" applyAlignment="1">
      <alignment horizontal="center" vertical="center" shrinkToFit="1"/>
    </xf>
    <xf numFmtId="180" fontId="106" fillId="14" borderId="47" xfId="0" applyNumberFormat="1" applyFont="1" applyFill="1" applyBorder="1" applyAlignment="1">
      <alignment horizontal="center" vertical="center" shrinkToFit="1"/>
    </xf>
    <xf numFmtId="180" fontId="106" fillId="14" borderId="18" xfId="0" applyNumberFormat="1" applyFont="1" applyFill="1" applyBorder="1" applyAlignment="1">
      <alignment horizontal="center" vertical="center" shrinkToFit="1"/>
    </xf>
    <xf numFmtId="180" fontId="106" fillId="14" borderId="137" xfId="0" applyNumberFormat="1" applyFont="1" applyFill="1" applyBorder="1" applyAlignment="1">
      <alignment horizontal="center" vertical="center" shrinkToFit="1"/>
    </xf>
    <xf numFmtId="180" fontId="106" fillId="14" borderId="138" xfId="0" applyNumberFormat="1" applyFont="1" applyFill="1" applyBorder="1" applyAlignment="1">
      <alignment horizontal="center" vertical="center" shrinkToFit="1"/>
    </xf>
    <xf numFmtId="180" fontId="106" fillId="14" borderId="139" xfId="0" applyNumberFormat="1" applyFont="1" applyFill="1" applyBorder="1" applyAlignment="1">
      <alignment horizontal="center" vertical="center" shrinkToFit="1"/>
    </xf>
    <xf numFmtId="180" fontId="106" fillId="14" borderId="46" xfId="0" applyNumberFormat="1" applyFont="1" applyFill="1" applyBorder="1" applyAlignment="1">
      <alignment horizontal="center" vertical="center" shrinkToFit="1"/>
    </xf>
    <xf numFmtId="184" fontId="105" fillId="14" borderId="140" xfId="0" applyNumberFormat="1" applyFont="1" applyFill="1" applyBorder="1" applyAlignment="1">
      <alignment horizontal="center" vertical="center" shrinkToFit="1"/>
    </xf>
    <xf numFmtId="184" fontId="105" fillId="14" borderId="141" xfId="0" applyNumberFormat="1" applyFont="1" applyFill="1" applyBorder="1" applyAlignment="1">
      <alignment horizontal="center" vertical="center" shrinkToFit="1"/>
    </xf>
    <xf numFmtId="184" fontId="105" fillId="14" borderId="142" xfId="0" applyNumberFormat="1" applyFont="1" applyFill="1" applyBorder="1" applyAlignment="1">
      <alignment horizontal="center" vertical="center" shrinkToFit="1"/>
    </xf>
    <xf numFmtId="184" fontId="105" fillId="14" borderId="47" xfId="0" applyNumberFormat="1" applyFont="1" applyFill="1" applyBorder="1" applyAlignment="1">
      <alignment horizontal="center" vertical="center" shrinkToFit="1"/>
    </xf>
    <xf numFmtId="184" fontId="105" fillId="14" borderId="18" xfId="0" applyNumberFormat="1" applyFont="1" applyFill="1" applyBorder="1" applyAlignment="1">
      <alignment horizontal="center" vertical="center" shrinkToFit="1"/>
    </xf>
    <xf numFmtId="184" fontId="105" fillId="14" borderId="117" xfId="0" applyNumberFormat="1" applyFont="1" applyFill="1" applyBorder="1" applyAlignment="1">
      <alignment horizontal="center" vertical="center" shrinkToFit="1"/>
    </xf>
    <xf numFmtId="0" fontId="91" fillId="0" borderId="0" xfId="0" applyFont="1" applyAlignment="1">
      <alignment horizontal="center" vertical="center" wrapText="1"/>
    </xf>
    <xf numFmtId="0" fontId="175" fillId="0" borderId="17" xfId="0" applyFont="1" applyBorder="1" applyAlignment="1">
      <alignment horizontal="center" vertical="center" shrinkToFit="1"/>
    </xf>
    <xf numFmtId="0" fontId="175" fillId="0" borderId="124" xfId="0" applyFont="1" applyBorder="1" applyAlignment="1">
      <alignment horizontal="center" vertical="center" shrinkToFit="1"/>
    </xf>
    <xf numFmtId="0" fontId="64" fillId="0" borderId="0" xfId="0" applyFont="1" applyAlignment="1">
      <alignment horizontal="center" vertical="center" wrapText="1"/>
    </xf>
    <xf numFmtId="0" fontId="27" fillId="14" borderId="51" xfId="0" applyFont="1" applyFill="1" applyBorder="1" applyAlignment="1">
      <alignment horizontal="center" vertical="center" shrinkToFit="1"/>
    </xf>
    <xf numFmtId="0" fontId="27" fillId="14" borderId="52" xfId="0" applyFont="1" applyFill="1" applyBorder="1" applyAlignment="1">
      <alignment horizontal="center" vertical="center" shrinkToFit="1"/>
    </xf>
    <xf numFmtId="0" fontId="27" fillId="14" borderId="53" xfId="0" applyFont="1" applyFill="1" applyBorder="1" applyAlignment="1">
      <alignment horizontal="center" vertical="center" shrinkToFit="1"/>
    </xf>
    <xf numFmtId="0" fontId="27" fillId="14" borderId="116" xfId="0" applyFont="1" applyFill="1" applyBorder="1" applyAlignment="1">
      <alignment horizontal="center" vertical="center" shrinkToFit="1"/>
    </xf>
    <xf numFmtId="0" fontId="27" fillId="14" borderId="2" xfId="0" applyFont="1" applyFill="1" applyBorder="1" applyAlignment="1">
      <alignment horizontal="center" vertical="center" shrinkToFit="1"/>
    </xf>
    <xf numFmtId="0" fontId="27" fillId="14" borderId="114" xfId="0" applyFont="1" applyFill="1" applyBorder="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179" fillId="0" borderId="113" xfId="0" applyFont="1" applyBorder="1" applyAlignment="1">
      <alignment horizontal="center" vertical="center" shrinkToFit="1"/>
    </xf>
    <xf numFmtId="0" fontId="179" fillId="0" borderId="1" xfId="0" applyFont="1" applyBorder="1" applyAlignment="1">
      <alignment horizontal="center" vertical="center" shrinkToFit="1"/>
    </xf>
    <xf numFmtId="0" fontId="20" fillId="0" borderId="13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134" xfId="0" applyFont="1" applyBorder="1" applyAlignment="1">
      <alignment horizontal="center" vertical="center" shrinkToFit="1"/>
    </xf>
    <xf numFmtId="0" fontId="20" fillId="0" borderId="71"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36" xfId="0" applyFont="1" applyBorder="1" applyAlignment="1">
      <alignment horizontal="center" vertical="center" shrinkToFit="1"/>
    </xf>
    <xf numFmtId="0" fontId="67" fillId="0" borderId="118" xfId="0" applyFont="1" applyBorder="1" applyAlignment="1">
      <alignment horizontal="center" vertical="center" shrinkToFit="1"/>
    </xf>
    <xf numFmtId="0" fontId="173" fillId="0" borderId="0" xfId="0" applyFont="1" applyAlignment="1">
      <alignment horizontal="center" vertical="center" shrinkToFit="1"/>
    </xf>
    <xf numFmtId="0" fontId="160" fillId="0" borderId="0" xfId="0" applyFont="1" applyAlignment="1">
      <alignment horizontal="center" vertical="center" shrinkToFit="1"/>
    </xf>
    <xf numFmtId="0" fontId="89" fillId="0" borderId="112" xfId="0" applyFont="1" applyBorder="1" applyAlignment="1">
      <alignment horizontal="center" vertical="center" shrinkToFit="1"/>
    </xf>
    <xf numFmtId="0" fontId="89" fillId="0" borderId="29" xfId="0" applyFont="1" applyBorder="1" applyAlignment="1">
      <alignment horizontal="center" vertical="center" shrinkToFit="1"/>
    </xf>
    <xf numFmtId="0" fontId="89" fillId="0" borderId="61" xfId="0" applyFont="1" applyBorder="1" applyAlignment="1">
      <alignment horizontal="center" vertical="center" shrinkToFit="1"/>
    </xf>
    <xf numFmtId="0" fontId="20" fillId="0" borderId="133" xfId="0" applyFont="1" applyBorder="1" applyAlignment="1">
      <alignment horizontal="center" vertical="center" wrapText="1" shrinkToFit="1"/>
    </xf>
    <xf numFmtId="0" fontId="20" fillId="0" borderId="145" xfId="0" applyFont="1" applyBorder="1" applyAlignment="1">
      <alignment horizontal="center" vertical="center" shrinkToFit="1"/>
    </xf>
    <xf numFmtId="180" fontId="1" fillId="0" borderId="99" xfId="0" applyNumberFormat="1" applyFont="1" applyBorder="1" applyAlignment="1">
      <alignment horizontal="center" vertical="center" shrinkToFit="1"/>
    </xf>
    <xf numFmtId="180" fontId="1" fillId="0" borderId="76" xfId="0" applyNumberFormat="1" applyFont="1" applyBorder="1" applyAlignment="1">
      <alignment horizontal="center" vertical="center" shrinkToFit="1"/>
    </xf>
    <xf numFmtId="180" fontId="1" fillId="0" borderId="77" xfId="0" applyNumberFormat="1" applyFont="1" applyBorder="1" applyAlignment="1">
      <alignment horizontal="center" vertical="center" shrinkToFit="1"/>
    </xf>
    <xf numFmtId="180" fontId="106" fillId="14" borderId="4" xfId="0" applyNumberFormat="1" applyFont="1" applyFill="1" applyBorder="1" applyAlignment="1">
      <alignment horizontal="center" vertical="center" shrinkToFit="1"/>
    </xf>
    <xf numFmtId="180" fontId="106" fillId="14" borderId="44" xfId="0" applyNumberFormat="1" applyFont="1" applyFill="1" applyBorder="1" applyAlignment="1">
      <alignment horizontal="center" vertical="center" shrinkToFit="1"/>
    </xf>
    <xf numFmtId="180" fontId="106" fillId="14" borderId="117" xfId="0" applyNumberFormat="1" applyFont="1" applyFill="1" applyBorder="1" applyAlignment="1">
      <alignment horizontal="center" vertical="center" shrinkToFit="1"/>
    </xf>
    <xf numFmtId="180" fontId="28" fillId="0" borderId="30" xfId="0" applyNumberFormat="1" applyFont="1" applyBorder="1" applyAlignment="1">
      <alignment horizontal="center" vertical="center" shrinkToFit="1"/>
    </xf>
    <xf numFmtId="0" fontId="21" fillId="0" borderId="146" xfId="0" applyFont="1" applyBorder="1" applyAlignment="1">
      <alignment horizontal="center" vertical="center" shrinkToFit="1"/>
    </xf>
    <xf numFmtId="0" fontId="21" fillId="0" borderId="147" xfId="0" applyFont="1" applyBorder="1" applyAlignment="1">
      <alignment horizontal="center" vertical="center" shrinkToFit="1"/>
    </xf>
    <xf numFmtId="0" fontId="27" fillId="0" borderId="0" xfId="0" applyFont="1" applyAlignment="1">
      <alignment horizontal="left" vertical="center" shrinkToFit="1"/>
    </xf>
    <xf numFmtId="0" fontId="21" fillId="0" borderId="23" xfId="0" applyFont="1" applyBorder="1" applyAlignment="1">
      <alignment horizontal="center" vertical="center" shrinkToFit="1"/>
    </xf>
    <xf numFmtId="0" fontId="21" fillId="0" borderId="0" xfId="0" applyFont="1" applyAlignment="1">
      <alignment horizontal="center" vertical="center" shrinkToFit="1"/>
    </xf>
    <xf numFmtId="180" fontId="107" fillId="14" borderId="144" xfId="0" applyNumberFormat="1" applyFont="1" applyFill="1" applyBorder="1" applyAlignment="1">
      <alignment horizontal="left" vertical="center" indent="1" shrinkToFit="1"/>
    </xf>
    <xf numFmtId="180" fontId="107" fillId="14" borderId="138" xfId="0" applyNumberFormat="1" applyFont="1" applyFill="1" applyBorder="1" applyAlignment="1">
      <alignment horizontal="left" vertical="center" indent="1" shrinkToFit="1"/>
    </xf>
    <xf numFmtId="180" fontId="107" fillId="14" borderId="139" xfId="0" applyNumberFormat="1" applyFont="1" applyFill="1" applyBorder="1" applyAlignment="1">
      <alignment horizontal="left" vertical="center" indent="1" shrinkToFit="1"/>
    </xf>
    <xf numFmtId="180" fontId="107" fillId="14" borderId="46" xfId="0" applyNumberFormat="1" applyFont="1" applyFill="1" applyBorder="1" applyAlignment="1">
      <alignment horizontal="left" vertical="center" indent="1" shrinkToFit="1"/>
    </xf>
    <xf numFmtId="180" fontId="106" fillId="14" borderId="31" xfId="0" applyNumberFormat="1" applyFont="1" applyFill="1" applyBorder="1" applyAlignment="1">
      <alignment horizontal="center" vertical="center" shrinkToFit="1"/>
    </xf>
    <xf numFmtId="180" fontId="106" fillId="14" borderId="29" xfId="0" applyNumberFormat="1" applyFont="1" applyFill="1" applyBorder="1" applyAlignment="1">
      <alignment horizontal="center" vertical="center" shrinkToFit="1"/>
    </xf>
    <xf numFmtId="180" fontId="106" fillId="14" borderId="61" xfId="0" applyNumberFormat="1" applyFont="1" applyFill="1" applyBorder="1" applyAlignment="1">
      <alignment horizontal="center" vertical="center" shrinkToFit="1"/>
    </xf>
    <xf numFmtId="0" fontId="21" fillId="0" borderId="143" xfId="0" applyFont="1" applyBorder="1" applyAlignment="1">
      <alignment horizontal="center" vertical="center" wrapText="1" shrinkToFit="1"/>
    </xf>
    <xf numFmtId="0" fontId="21" fillId="0" borderId="15" xfId="0" applyFont="1" applyBorder="1" applyAlignment="1">
      <alignment horizontal="center" vertical="center" shrinkToFit="1"/>
    </xf>
    <xf numFmtId="180" fontId="1" fillId="0" borderId="4" xfId="0" applyNumberFormat="1" applyFont="1" applyBorder="1" applyAlignment="1">
      <alignment horizontal="center" vertical="center" shrinkToFit="1"/>
    </xf>
    <xf numFmtId="180" fontId="1" fillId="0" borderId="44" xfId="0" applyNumberFormat="1" applyFont="1" applyBorder="1" applyAlignment="1">
      <alignment horizontal="center" vertical="center" shrinkToFit="1"/>
    </xf>
    <xf numFmtId="0" fontId="21" fillId="0" borderId="144" xfId="0" applyFont="1" applyBorder="1" applyAlignment="1">
      <alignment horizontal="center" vertical="center" shrinkToFit="1"/>
    </xf>
    <xf numFmtId="0" fontId="21" fillId="0" borderId="138" xfId="0" applyFont="1" applyBorder="1" applyAlignment="1">
      <alignment horizontal="center" vertical="center" shrinkToFit="1"/>
    </xf>
    <xf numFmtId="0" fontId="60" fillId="0" borderId="107" xfId="0" applyFont="1" applyBorder="1" applyAlignment="1">
      <alignment horizontal="center" vertical="center" shrinkToFit="1"/>
    </xf>
    <xf numFmtId="0" fontId="60" fillId="0" borderId="4" xfId="0" applyFont="1" applyBorder="1" applyAlignment="1">
      <alignment horizontal="center" vertical="center" shrinkToFit="1"/>
    </xf>
    <xf numFmtId="180" fontId="106" fillId="14" borderId="0" xfId="0" applyNumberFormat="1" applyFont="1" applyFill="1" applyAlignment="1">
      <alignment horizontal="center" vertical="top" shrinkToFit="1"/>
    </xf>
    <xf numFmtId="180" fontId="106" fillId="14" borderId="139" xfId="0" applyNumberFormat="1" applyFont="1" applyFill="1" applyBorder="1" applyAlignment="1">
      <alignment horizontal="center" vertical="top" shrinkToFit="1"/>
    </xf>
    <xf numFmtId="180" fontId="106" fillId="14" borderId="30" xfId="0" applyNumberFormat="1" applyFont="1" applyFill="1" applyBorder="1" applyAlignment="1">
      <alignment horizontal="center" vertical="center" shrinkToFit="1"/>
    </xf>
    <xf numFmtId="0" fontId="56" fillId="0" borderId="0" xfId="0" applyFont="1" applyAlignment="1">
      <alignment horizontal="center" vertical="center"/>
    </xf>
    <xf numFmtId="0" fontId="10" fillId="0" borderId="48" xfId="0" applyFont="1" applyBorder="1" applyAlignment="1">
      <alignment horizontal="center" vertical="center" shrinkToFit="1"/>
    </xf>
    <xf numFmtId="0" fontId="10" fillId="0" borderId="63" xfId="0" applyFont="1" applyBorder="1" applyAlignment="1">
      <alignment horizontal="center" vertical="center" shrinkToFit="1"/>
    </xf>
    <xf numFmtId="0" fontId="55" fillId="0" borderId="0" xfId="0" applyFont="1" applyAlignment="1">
      <alignment horizontal="center" vertical="center" wrapText="1"/>
    </xf>
    <xf numFmtId="0" fontId="55" fillId="0" borderId="0" xfId="0" applyFont="1" applyAlignment="1">
      <alignment horizontal="center" vertical="center"/>
    </xf>
    <xf numFmtId="0" fontId="59" fillId="0" borderId="0" xfId="0" applyFont="1" applyAlignment="1">
      <alignment horizontal="center" vertical="center"/>
    </xf>
    <xf numFmtId="0" fontId="54" fillId="0" borderId="0" xfId="0" applyFont="1" applyAlignment="1">
      <alignment horizontal="center" vertical="center"/>
    </xf>
    <xf numFmtId="0" fontId="181" fillId="0" borderId="0" xfId="0" applyFont="1" applyAlignment="1">
      <alignment horizontal="center" vertical="center" wrapText="1" shrinkToFit="1"/>
    </xf>
    <xf numFmtId="0" fontId="181" fillId="0" borderId="0" xfId="0" applyFont="1" applyAlignment="1">
      <alignment horizontal="center" vertical="center" shrinkToFit="1"/>
    </xf>
    <xf numFmtId="0" fontId="13" fillId="14" borderId="140" xfId="0" applyFont="1" applyFill="1" applyBorder="1" applyAlignment="1">
      <alignment horizontal="center" vertical="center" wrapText="1"/>
    </xf>
    <xf numFmtId="0" fontId="13" fillId="14" borderId="198" xfId="0" applyFont="1" applyFill="1" applyBorder="1" applyAlignment="1">
      <alignment horizontal="center" vertical="center"/>
    </xf>
    <xf numFmtId="0" fontId="13" fillId="14" borderId="148" xfId="0" applyFont="1" applyFill="1" applyBorder="1" applyAlignment="1">
      <alignment horizontal="center" vertical="center"/>
    </xf>
    <xf numFmtId="0" fontId="13" fillId="14" borderId="149" xfId="0" applyFont="1" applyFill="1" applyBorder="1" applyAlignment="1">
      <alignment horizontal="center" vertical="center"/>
    </xf>
    <xf numFmtId="0" fontId="10" fillId="0" borderId="195" xfId="0" applyFont="1" applyBorder="1" applyAlignment="1">
      <alignment horizontal="center" vertical="center"/>
    </xf>
    <xf numFmtId="0" fontId="10" fillId="0" borderId="196" xfId="0" applyFont="1" applyBorder="1" applyAlignment="1">
      <alignment horizontal="center" vertical="center"/>
    </xf>
    <xf numFmtId="0" fontId="10" fillId="0" borderId="197" xfId="0" applyFont="1" applyBorder="1" applyAlignment="1">
      <alignment horizontal="center" vertical="center"/>
    </xf>
    <xf numFmtId="184" fontId="43" fillId="0" borderId="103" xfId="0" applyNumberFormat="1" applyFont="1" applyBorder="1" applyAlignment="1">
      <alignment horizontal="center" vertical="center"/>
    </xf>
    <xf numFmtId="184" fontId="43" fillId="0" borderId="63" xfId="0" applyNumberFormat="1" applyFont="1" applyBorder="1" applyAlignment="1">
      <alignment horizontal="center" vertical="center"/>
    </xf>
    <xf numFmtId="176" fontId="5" fillId="0" borderId="101" xfId="0" applyNumberFormat="1" applyFont="1" applyBorder="1" applyAlignment="1">
      <alignment horizontal="left" vertical="center" shrinkToFit="1"/>
    </xf>
    <xf numFmtId="176" fontId="5" fillId="0" borderId="106" xfId="0" applyNumberFormat="1" applyFont="1" applyBorder="1" applyAlignment="1">
      <alignment horizontal="left" vertical="center" shrinkToFit="1"/>
    </xf>
    <xf numFmtId="0" fontId="67" fillId="0" borderId="73" xfId="0" applyFont="1" applyBorder="1" applyAlignment="1">
      <alignment vertical="center"/>
    </xf>
    <xf numFmtId="0" fontId="67" fillId="0" borderId="194" xfId="0" applyFont="1" applyBorder="1" applyAlignment="1">
      <alignment vertical="center"/>
    </xf>
    <xf numFmtId="0" fontId="67" fillId="0" borderId="0" xfId="0" applyFont="1" applyAlignment="1">
      <alignment vertical="center"/>
    </xf>
    <xf numFmtId="0" fontId="67" fillId="0" borderId="45" xfId="0" applyFont="1" applyBorder="1" applyAlignment="1">
      <alignment vertical="center"/>
    </xf>
    <xf numFmtId="0" fontId="106" fillId="0" borderId="0" xfId="0" applyFont="1" applyAlignment="1">
      <alignment vertical="top"/>
    </xf>
    <xf numFmtId="0" fontId="106" fillId="0" borderId="45" xfId="0" applyFont="1" applyBorder="1" applyAlignment="1">
      <alignment vertical="top"/>
    </xf>
    <xf numFmtId="0" fontId="10" fillId="0" borderId="99"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3" fillId="0" borderId="28" xfId="0" applyFont="1" applyBorder="1" applyAlignment="1">
      <alignment horizontal="center" vertical="center" shrinkToFit="1"/>
    </xf>
    <xf numFmtId="0" fontId="87" fillId="0" borderId="132" xfId="0" applyFont="1" applyBorder="1" applyAlignment="1">
      <alignment horizontal="center" vertical="center" shrinkToFit="1"/>
    </xf>
    <xf numFmtId="0" fontId="87" fillId="0" borderId="73" xfId="0" applyFont="1" applyBorder="1" applyAlignment="1">
      <alignment horizontal="center" vertical="center" shrinkToFit="1"/>
    </xf>
    <xf numFmtId="0" fontId="87" fillId="0" borderId="47" xfId="0" applyFont="1" applyBorder="1" applyAlignment="1">
      <alignment horizontal="center" vertical="center" shrinkToFit="1"/>
    </xf>
    <xf numFmtId="0" fontId="87" fillId="0" borderId="18" xfId="0" applyFont="1" applyBorder="1" applyAlignment="1">
      <alignment horizontal="center" vertical="center" shrinkToFit="1"/>
    </xf>
    <xf numFmtId="0" fontId="7" fillId="14" borderId="80" xfId="0" applyFont="1" applyFill="1" applyBorder="1" applyAlignment="1">
      <alignment horizontal="center" vertical="center" wrapText="1"/>
    </xf>
    <xf numFmtId="0" fontId="7" fillId="14" borderId="54" xfId="0" applyFont="1" applyFill="1" applyBorder="1" applyAlignment="1">
      <alignment horizontal="center" vertical="center" wrapText="1"/>
    </xf>
    <xf numFmtId="0" fontId="9" fillId="0" borderId="132" xfId="0" applyFont="1" applyBorder="1" applyAlignment="1">
      <alignment horizontal="center" shrinkToFit="1"/>
    </xf>
    <xf numFmtId="0" fontId="9" fillId="0" borderId="74" xfId="0" applyFont="1" applyBorder="1" applyAlignment="1">
      <alignment horizontal="center" shrinkToFit="1"/>
    </xf>
    <xf numFmtId="0" fontId="13" fillId="14" borderId="58" xfId="0" applyFont="1" applyFill="1" applyBorder="1" applyAlignment="1">
      <alignment horizontal="center" vertical="center" justifyLastLine="1"/>
    </xf>
    <xf numFmtId="0" fontId="155" fillId="10" borderId="134" xfId="0" applyFont="1" applyFill="1" applyBorder="1" applyAlignment="1">
      <alignment horizontal="center" vertical="top"/>
    </xf>
    <xf numFmtId="0" fontId="153" fillId="0" borderId="0" xfId="0" applyFont="1" applyAlignment="1">
      <alignment horizontal="left" vertical="center" wrapText="1" indent="1"/>
    </xf>
    <xf numFmtId="0" fontId="153" fillId="0" borderId="45" xfId="0" applyFont="1" applyBorder="1" applyAlignment="1">
      <alignment horizontal="left" vertical="center" wrapText="1" indent="1"/>
    </xf>
    <xf numFmtId="0" fontId="106" fillId="0" borderId="0" xfId="0" applyFont="1" applyAlignment="1">
      <alignment horizontal="left" vertical="center" indent="1" shrinkToFit="1"/>
    </xf>
    <xf numFmtId="0" fontId="106" fillId="0" borderId="45" xfId="0" applyFont="1" applyBorder="1" applyAlignment="1">
      <alignment horizontal="left" vertical="center" indent="1" shrinkToFit="1"/>
    </xf>
    <xf numFmtId="0" fontId="157" fillId="13" borderId="134" xfId="0" applyFont="1" applyFill="1" applyBorder="1" applyAlignment="1">
      <alignment horizontal="center" vertical="top"/>
    </xf>
    <xf numFmtId="0" fontId="87" fillId="0" borderId="58" xfId="0" applyFont="1" applyBorder="1" applyAlignment="1">
      <alignment horizontal="center" vertical="center" shrinkToFit="1"/>
    </xf>
    <xf numFmtId="0" fontId="87" fillId="0" borderId="62" xfId="0" applyFont="1" applyBorder="1" applyAlignment="1">
      <alignment horizontal="center" vertical="center" shrinkToFit="1"/>
    </xf>
    <xf numFmtId="0" fontId="3" fillId="14" borderId="82" xfId="0" applyFont="1" applyFill="1" applyBorder="1" applyAlignment="1">
      <alignment horizontal="center" vertical="center"/>
    </xf>
    <xf numFmtId="0" fontId="3" fillId="14" borderId="33" xfId="0" applyFont="1" applyFill="1" applyBorder="1" applyAlignment="1">
      <alignment horizontal="center" vertical="center"/>
    </xf>
    <xf numFmtId="0" fontId="10" fillId="14" borderId="199" xfId="0" applyFont="1" applyFill="1" applyBorder="1" applyAlignment="1">
      <alignment horizontal="center" vertical="center" justifyLastLine="1"/>
    </xf>
    <xf numFmtId="0" fontId="10" fillId="14" borderId="134" xfId="0" applyFont="1" applyFill="1" applyBorder="1" applyAlignment="1">
      <alignment horizontal="center" vertical="center" justifyLastLine="1"/>
    </xf>
    <xf numFmtId="0" fontId="10" fillId="14" borderId="135" xfId="0" applyFont="1" applyFill="1" applyBorder="1" applyAlignment="1">
      <alignment horizontal="center" vertical="center" justifyLastLine="1"/>
    </xf>
    <xf numFmtId="0" fontId="10" fillId="0" borderId="148" xfId="0" applyFont="1" applyBorder="1" applyAlignment="1">
      <alignment horizontal="center" vertical="center" shrinkToFit="1"/>
    </xf>
    <xf numFmtId="0" fontId="10" fillId="0" borderId="126" xfId="0" applyFont="1" applyBorder="1" applyAlignment="1">
      <alignment horizontal="center" vertical="center" shrinkToFit="1"/>
    </xf>
    <xf numFmtId="0" fontId="7" fillId="0" borderId="132" xfId="0" applyFont="1" applyBorder="1" applyAlignment="1">
      <alignment horizontal="center" shrinkToFit="1"/>
    </xf>
    <xf numFmtId="0" fontId="7" fillId="0" borderId="194" xfId="0" applyFont="1" applyBorder="1" applyAlignment="1">
      <alignment horizontal="center" shrinkToFit="1"/>
    </xf>
    <xf numFmtId="0" fontId="10" fillId="0" borderId="73" xfId="0" applyFont="1" applyBorder="1" applyAlignment="1">
      <alignment horizontal="center" vertical="center" shrinkToFit="1"/>
    </xf>
    <xf numFmtId="0" fontId="10" fillId="0" borderId="94"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149" xfId="0" applyFont="1" applyBorder="1" applyAlignment="1">
      <alignment horizontal="center" vertical="center" shrinkToFit="1"/>
    </xf>
    <xf numFmtId="0" fontId="103" fillId="12" borderId="150" xfId="0" applyFont="1" applyFill="1" applyBorder="1" applyAlignment="1">
      <alignment horizontal="center" vertical="center" wrapText="1"/>
    </xf>
    <xf numFmtId="0" fontId="103" fillId="12" borderId="141" xfId="0" applyFont="1" applyFill="1" applyBorder="1" applyAlignment="1">
      <alignment horizontal="center" vertical="center" wrapText="1"/>
    </xf>
    <xf numFmtId="0" fontId="103" fillId="12" borderId="142" xfId="0" applyFont="1" applyFill="1" applyBorder="1" applyAlignment="1">
      <alignment horizontal="center" vertical="center" wrapText="1"/>
    </xf>
    <xf numFmtId="0" fontId="103" fillId="12" borderId="135" xfId="0" applyFont="1" applyFill="1" applyBorder="1" applyAlignment="1">
      <alignment horizontal="center" vertical="center" wrapText="1"/>
    </xf>
    <xf numFmtId="0" fontId="103" fillId="12" borderId="139" xfId="0" applyFont="1" applyFill="1" applyBorder="1" applyAlignment="1">
      <alignment horizontal="center" vertical="center" wrapText="1"/>
    </xf>
    <xf numFmtId="0" fontId="103" fillId="12" borderId="46" xfId="0" applyFont="1" applyFill="1" applyBorder="1" applyAlignment="1">
      <alignment horizontal="center" vertical="center" wrapText="1"/>
    </xf>
    <xf numFmtId="0" fontId="136" fillId="0" borderId="0" xfId="0" applyFont="1" applyAlignment="1">
      <alignment vertical="distributed" wrapText="1"/>
    </xf>
    <xf numFmtId="0" fontId="98" fillId="0" borderId="0" xfId="0" applyFont="1" applyAlignment="1">
      <alignment horizontal="distributed" vertical="center" indent="2"/>
    </xf>
    <xf numFmtId="190" fontId="99" fillId="0" borderId="0" xfId="0" applyNumberFormat="1" applyFont="1" applyAlignment="1" applyProtection="1">
      <alignment horizontal="distributed" vertical="center"/>
      <protection locked="0"/>
    </xf>
    <xf numFmtId="0" fontId="71" fillId="0" borderId="0" xfId="0" applyFont="1" applyAlignment="1" applyProtection="1">
      <alignment horizontal="left" vertical="center" wrapText="1"/>
      <protection locked="0"/>
    </xf>
    <xf numFmtId="0" fontId="74" fillId="0" borderId="0" xfId="0" applyFont="1" applyAlignment="1" applyProtection="1">
      <alignment horizontal="left" vertical="center" shrinkToFit="1"/>
      <protection locked="0"/>
    </xf>
    <xf numFmtId="0" fontId="74" fillId="0" borderId="0" xfId="0" applyFont="1" applyAlignment="1" applyProtection="1">
      <alignment horizontal="center" vertical="center" shrinkToFit="1"/>
      <protection locked="0"/>
    </xf>
    <xf numFmtId="0" fontId="99" fillId="0" borderId="0" xfId="0" applyFont="1" applyAlignment="1">
      <alignment horizontal="distributed" vertical="center"/>
    </xf>
    <xf numFmtId="0" fontId="150" fillId="0" borderId="0" xfId="0" applyFont="1" applyAlignment="1">
      <alignment horizontal="distributed" vertical="center"/>
    </xf>
    <xf numFmtId="0" fontId="103" fillId="0" borderId="0" xfId="0" applyFont="1" applyAlignment="1" applyProtection="1">
      <alignment horizontal="left" vertical="center" shrinkToFit="1"/>
      <protection locked="0"/>
    </xf>
    <xf numFmtId="0" fontId="71" fillId="0" borderId="0" xfId="0" applyFont="1" applyAlignment="1" applyProtection="1">
      <alignment horizontal="left" vertical="center" wrapText="1" shrinkToFit="1"/>
      <protection locked="0"/>
    </xf>
    <xf numFmtId="0" fontId="104" fillId="0" borderId="0" xfId="0" applyFont="1" applyAlignment="1">
      <alignment horizontal="distributed" vertical="center"/>
    </xf>
    <xf numFmtId="0" fontId="103" fillId="0" borderId="0" xfId="0" applyFont="1" applyAlignment="1" applyProtection="1">
      <alignment horizontal="left" vertical="center" indent="1" shrinkToFit="1"/>
      <protection locked="0"/>
    </xf>
    <xf numFmtId="0" fontId="98" fillId="0" borderId="0" xfId="0" applyFont="1" applyAlignment="1">
      <alignment horizontal="center" vertical="center"/>
    </xf>
    <xf numFmtId="0" fontId="103" fillId="12" borderId="134" xfId="0" applyFont="1" applyFill="1" applyBorder="1" applyAlignment="1">
      <alignment horizontal="center" vertical="center" wrapText="1"/>
    </xf>
    <xf numFmtId="0" fontId="103" fillId="12" borderId="0" xfId="0" applyFont="1" applyFill="1" applyAlignment="1">
      <alignment horizontal="center" vertical="center" wrapText="1"/>
    </xf>
    <xf numFmtId="0" fontId="103" fillId="12" borderId="45" xfId="0" applyFont="1" applyFill="1" applyBorder="1" applyAlignment="1">
      <alignment horizontal="center" vertical="center" wrapText="1"/>
    </xf>
    <xf numFmtId="0" fontId="127" fillId="0" borderId="0" xfId="0" applyFont="1" applyAlignment="1">
      <alignment vertical="top" wrapText="1"/>
    </xf>
    <xf numFmtId="0" fontId="0" fillId="0" borderId="34" xfId="0" applyBorder="1" applyAlignment="1" applyProtection="1">
      <alignment vertical="center"/>
      <protection locked="0"/>
    </xf>
    <xf numFmtId="0" fontId="0" fillId="0" borderId="4" xfId="0" applyBorder="1" applyAlignment="1" applyProtection="1">
      <alignment vertical="center"/>
      <protection locked="0"/>
    </xf>
    <xf numFmtId="0" fontId="0" fillId="0" borderId="35" xfId="0" applyBorder="1" applyAlignment="1" applyProtection="1">
      <alignment vertical="center"/>
      <protection locked="0"/>
    </xf>
    <xf numFmtId="0" fontId="0" fillId="0" borderId="15" xfId="0" applyBorder="1" applyAlignment="1" applyProtection="1">
      <alignment vertical="center"/>
      <protection locked="0"/>
    </xf>
    <xf numFmtId="0" fontId="0" fillId="0" borderId="18" xfId="0" applyBorder="1" applyAlignment="1" applyProtection="1">
      <alignment vertical="center"/>
      <protection locked="0"/>
    </xf>
    <xf numFmtId="0" fontId="0" fillId="0" borderId="28" xfId="0" applyBorder="1" applyAlignment="1" applyProtection="1">
      <alignment vertical="center"/>
      <protection locked="0"/>
    </xf>
    <xf numFmtId="0" fontId="159" fillId="0" borderId="150" xfId="0" applyFont="1" applyBorder="1" applyAlignment="1">
      <alignment horizontal="center" vertical="center" wrapText="1"/>
    </xf>
    <xf numFmtId="0" fontId="159" fillId="0" borderId="141" xfId="0" applyFont="1" applyBorder="1" applyAlignment="1">
      <alignment horizontal="center" vertical="center"/>
    </xf>
    <xf numFmtId="0" fontId="159" fillId="0" borderId="142" xfId="0" applyFont="1" applyBorder="1" applyAlignment="1">
      <alignment horizontal="center" vertical="center"/>
    </xf>
    <xf numFmtId="0" fontId="159" fillId="0" borderId="134" xfId="0" applyFont="1" applyBorder="1" applyAlignment="1">
      <alignment horizontal="center" vertical="center"/>
    </xf>
    <xf numFmtId="0" fontId="159" fillId="0" borderId="0" xfId="0" applyFont="1" applyAlignment="1">
      <alignment horizontal="center" vertical="center"/>
    </xf>
    <xf numFmtId="0" fontId="159" fillId="0" borderId="45" xfId="0" applyFont="1" applyBorder="1" applyAlignment="1">
      <alignment horizontal="center" vertical="center"/>
    </xf>
    <xf numFmtId="0" fontId="159" fillId="0" borderId="135" xfId="0" applyFont="1" applyBorder="1" applyAlignment="1">
      <alignment horizontal="center" vertical="center"/>
    </xf>
    <xf numFmtId="0" fontId="159" fillId="0" borderId="139" xfId="0" applyFont="1" applyBorder="1" applyAlignment="1">
      <alignment horizontal="center" vertical="center"/>
    </xf>
    <xf numFmtId="0" fontId="159" fillId="0" borderId="46" xfId="0" applyFont="1" applyBorder="1" applyAlignment="1">
      <alignment horizontal="center" vertical="center"/>
    </xf>
    <xf numFmtId="0" fontId="71" fillId="0" borderId="133" xfId="0" applyFont="1" applyBorder="1" applyAlignment="1">
      <alignment horizontal="center" vertical="center" wrapText="1" shrinkToFit="1"/>
    </xf>
    <xf numFmtId="0" fontId="71" fillId="0" borderId="4" xfId="0" applyFont="1" applyBorder="1" applyAlignment="1">
      <alignment horizontal="center" vertical="center" shrinkToFit="1"/>
    </xf>
    <xf numFmtId="0" fontId="71" fillId="0" borderId="35" xfId="0" applyFont="1" applyBorder="1" applyAlignment="1">
      <alignment horizontal="center" vertical="center" shrinkToFit="1"/>
    </xf>
    <xf numFmtId="0" fontId="71" fillId="0" borderId="134" xfId="0" applyFont="1" applyBorder="1" applyAlignment="1">
      <alignment horizontal="center" vertical="center" shrinkToFit="1"/>
    </xf>
    <xf numFmtId="0" fontId="71" fillId="0" borderId="0" xfId="0" applyFont="1" applyAlignment="1">
      <alignment horizontal="center" vertical="center" shrinkToFit="1"/>
    </xf>
    <xf numFmtId="0" fontId="71" fillId="0" borderId="71" xfId="0" applyFont="1" applyBorder="1" applyAlignment="1">
      <alignment horizontal="center" vertical="center" shrinkToFit="1"/>
    </xf>
    <xf numFmtId="0" fontId="71" fillId="0" borderId="135" xfId="0" applyFont="1" applyBorder="1" applyAlignment="1">
      <alignment horizontal="center" vertical="center" shrinkToFit="1"/>
    </xf>
    <xf numFmtId="0" fontId="71" fillId="0" borderId="139" xfId="0" applyFont="1" applyBorder="1" applyAlignment="1">
      <alignment horizontal="center" vertical="center" shrinkToFit="1"/>
    </xf>
    <xf numFmtId="0" fontId="71" fillId="0" borderId="136" xfId="0" applyFont="1" applyBorder="1" applyAlignment="1">
      <alignment horizontal="center" vertical="center" shrinkToFit="1"/>
    </xf>
    <xf numFmtId="0" fontId="74" fillId="0" borderId="34" xfId="0" applyFont="1" applyBorder="1" applyAlignment="1">
      <alignment horizontal="center" vertical="center" shrinkToFit="1"/>
    </xf>
    <xf numFmtId="0" fontId="74" fillId="0" borderId="4" xfId="0" applyFont="1" applyBorder="1" applyAlignment="1">
      <alignment horizontal="center" vertical="center" shrinkToFit="1"/>
    </xf>
    <xf numFmtId="0" fontId="74" fillId="0" borderId="23" xfId="0" applyFont="1" applyBorder="1" applyAlignment="1">
      <alignment horizontal="center" vertical="center" shrinkToFit="1"/>
    </xf>
    <xf numFmtId="0" fontId="74" fillId="0" borderId="0" xfId="0" applyFont="1" applyAlignment="1">
      <alignment horizontal="center" vertical="center" shrinkToFit="1"/>
    </xf>
    <xf numFmtId="0" fontId="74" fillId="0" borderId="115" xfId="0" applyFont="1" applyBorder="1" applyAlignment="1">
      <alignment horizontal="center" vertical="center" shrinkToFit="1"/>
    </xf>
    <xf numFmtId="0" fontId="74" fillId="0" borderId="139" xfId="0" applyFont="1" applyBorder="1" applyAlignment="1">
      <alignment horizontal="center" vertical="center" shrinkToFit="1"/>
    </xf>
    <xf numFmtId="0" fontId="78" fillId="0" borderId="0" xfId="0" applyFont="1" applyAlignment="1">
      <alignment horizontal="left" vertical="center" indent="2"/>
    </xf>
    <xf numFmtId="0" fontId="79" fillId="0" borderId="0" xfId="0" applyFont="1" applyAlignment="1">
      <alignment horizontal="left" indent="2"/>
    </xf>
    <xf numFmtId="0" fontId="71" fillId="0" borderId="150" xfId="0" applyFont="1" applyBorder="1" applyAlignment="1">
      <alignment horizontal="center" vertical="center"/>
    </xf>
    <xf numFmtId="0" fontId="71" fillId="0" borderId="141" xfId="0" applyFont="1" applyBorder="1" applyAlignment="1">
      <alignment horizontal="center" vertical="center"/>
    </xf>
    <xf numFmtId="0" fontId="71" fillId="0" borderId="162" xfId="0" applyFont="1" applyBorder="1" applyAlignment="1">
      <alignment horizontal="center" vertical="center"/>
    </xf>
    <xf numFmtId="0" fontId="71" fillId="0" borderId="145" xfId="0" applyFont="1" applyBorder="1" applyAlignment="1">
      <alignment horizontal="center" vertical="center"/>
    </xf>
    <xf numFmtId="0" fontId="71" fillId="0" borderId="18" xfId="0" applyFont="1" applyBorder="1" applyAlignment="1">
      <alignment horizontal="center" vertical="center"/>
    </xf>
    <xf numFmtId="0" fontId="71" fillId="0" borderId="163" xfId="0" applyFont="1" applyBorder="1" applyAlignment="1">
      <alignment horizontal="center" vertical="center"/>
    </xf>
    <xf numFmtId="0" fontId="71" fillId="0" borderId="143" xfId="0" applyFont="1" applyBorder="1" applyAlignment="1">
      <alignment horizontal="center" vertical="center"/>
    </xf>
    <xf numFmtId="0" fontId="71" fillId="0" borderId="151" xfId="0" applyFont="1" applyBorder="1" applyAlignment="1">
      <alignment horizontal="center" vertical="center"/>
    </xf>
    <xf numFmtId="0" fontId="71" fillId="0" borderId="15" xfId="0" applyFont="1" applyBorder="1" applyAlignment="1">
      <alignment horizontal="center" vertical="center"/>
    </xf>
    <xf numFmtId="0" fontId="71" fillId="0" borderId="28" xfId="0" applyFont="1" applyBorder="1" applyAlignment="1">
      <alignment horizontal="center" vertical="center"/>
    </xf>
    <xf numFmtId="0" fontId="61" fillId="0" borderId="143" xfId="0" applyFont="1" applyBorder="1" applyAlignment="1">
      <alignment horizontal="center" vertical="center" wrapText="1"/>
    </xf>
    <xf numFmtId="0" fontId="61" fillId="0" borderId="141" xfId="0" applyFont="1" applyBorder="1" applyAlignment="1">
      <alignment horizontal="center" vertical="center"/>
    </xf>
    <xf numFmtId="0" fontId="61" fillId="0" borderId="142" xfId="0" applyFont="1" applyBorder="1" applyAlignment="1">
      <alignment horizontal="center" vertical="center"/>
    </xf>
    <xf numFmtId="0" fontId="61" fillId="0" borderId="15" xfId="0" applyFont="1" applyBorder="1" applyAlignment="1">
      <alignment horizontal="center" vertical="center"/>
    </xf>
    <xf numFmtId="0" fontId="61" fillId="0" borderId="18" xfId="0" applyFont="1" applyBorder="1" applyAlignment="1">
      <alignment horizontal="center" vertical="center"/>
    </xf>
    <xf numFmtId="0" fontId="61" fillId="0" borderId="117" xfId="0" applyFont="1" applyBorder="1" applyAlignment="1">
      <alignment horizontal="center" vertical="center"/>
    </xf>
    <xf numFmtId="0" fontId="71" fillId="0" borderId="158" xfId="0" applyFont="1" applyBorder="1" applyAlignment="1">
      <alignment horizontal="center" vertical="center"/>
    </xf>
    <xf numFmtId="0" fontId="71" fillId="0" borderId="159" xfId="0" applyFont="1" applyBorder="1" applyAlignment="1">
      <alignment horizontal="center" vertical="center"/>
    </xf>
    <xf numFmtId="177" fontId="75" fillId="0" borderId="150" xfId="0" applyNumberFormat="1" applyFont="1" applyBorder="1" applyAlignment="1">
      <alignment horizontal="center" vertical="center"/>
    </xf>
    <xf numFmtId="177" fontId="75" fillId="0" borderId="141" xfId="0" applyNumberFormat="1" applyFont="1" applyBorder="1" applyAlignment="1">
      <alignment horizontal="center" vertical="center"/>
    </xf>
    <xf numFmtId="177" fontId="75" fillId="0" borderId="142" xfId="0" applyNumberFormat="1" applyFont="1" applyBorder="1" applyAlignment="1">
      <alignment horizontal="center" vertical="center"/>
    </xf>
    <xf numFmtId="177" fontId="75" fillId="0" borderId="134" xfId="0" applyNumberFormat="1" applyFont="1" applyBorder="1" applyAlignment="1">
      <alignment horizontal="center" vertical="center"/>
    </xf>
    <xf numFmtId="177" fontId="75" fillId="0" borderId="0" xfId="0" applyNumberFormat="1" applyFont="1" applyAlignment="1">
      <alignment horizontal="center" vertical="center"/>
    </xf>
    <xf numFmtId="177" fontId="75" fillId="0" borderId="45" xfId="0" applyNumberFormat="1" applyFont="1" applyBorder="1" applyAlignment="1">
      <alignment horizontal="center" vertical="center"/>
    </xf>
    <xf numFmtId="177" fontId="75" fillId="0" borderId="135" xfId="0" applyNumberFormat="1" applyFont="1" applyBorder="1" applyAlignment="1">
      <alignment horizontal="center" vertical="center"/>
    </xf>
    <xf numFmtId="177" fontId="75" fillId="0" borderId="139" xfId="0" applyNumberFormat="1" applyFont="1" applyBorder="1" applyAlignment="1">
      <alignment horizontal="center" vertical="center"/>
    </xf>
    <xf numFmtId="177" fontId="75" fillId="0" borderId="46" xfId="0" applyNumberFormat="1" applyFont="1" applyBorder="1" applyAlignment="1">
      <alignment horizontal="center" vertical="center"/>
    </xf>
    <xf numFmtId="0" fontId="71" fillId="0" borderId="133" xfId="0" applyFont="1" applyBorder="1" applyAlignment="1" applyProtection="1">
      <alignment vertical="center"/>
      <protection locked="0"/>
    </xf>
    <xf numFmtId="0" fontId="71" fillId="0" borderId="4" xfId="0" applyFont="1" applyBorder="1" applyAlignment="1" applyProtection="1">
      <alignment vertical="center"/>
      <protection locked="0"/>
    </xf>
    <xf numFmtId="0" fontId="71" fillId="0" borderId="145" xfId="0" applyFont="1" applyBorder="1" applyAlignment="1" applyProtection="1">
      <alignment vertical="center"/>
      <protection locked="0"/>
    </xf>
    <xf numFmtId="0" fontId="71" fillId="0" borderId="18" xfId="0" applyFont="1" applyBorder="1" applyAlignment="1" applyProtection="1">
      <alignment vertical="center"/>
      <protection locked="0"/>
    </xf>
    <xf numFmtId="0" fontId="72" fillId="0" borderId="34" xfId="0" applyFont="1" applyBorder="1" applyAlignment="1">
      <alignment horizontal="left" wrapText="1" indent="1"/>
    </xf>
    <xf numFmtId="0" fontId="72" fillId="0" borderId="4" xfId="0" applyFont="1" applyBorder="1" applyAlignment="1">
      <alignment horizontal="left" wrapText="1" indent="1"/>
    </xf>
    <xf numFmtId="0" fontId="72" fillId="0" borderId="44" xfId="0" applyFont="1" applyBorder="1" applyAlignment="1">
      <alignment horizontal="left" wrapText="1" indent="1"/>
    </xf>
    <xf numFmtId="0" fontId="72" fillId="0" borderId="23" xfId="0" applyFont="1" applyBorder="1" applyAlignment="1">
      <alignment horizontal="left" wrapText="1" indent="1"/>
    </xf>
    <xf numFmtId="0" fontId="72" fillId="0" borderId="0" xfId="0" applyFont="1" applyAlignment="1">
      <alignment horizontal="left" wrapText="1" indent="1"/>
    </xf>
    <xf numFmtId="0" fontId="72" fillId="0" borderId="45" xfId="0" applyFont="1" applyBorder="1" applyAlignment="1">
      <alignment horizontal="left" wrapText="1" indent="1"/>
    </xf>
    <xf numFmtId="0" fontId="0" fillId="0" borderId="23" xfId="0" applyBorder="1" applyAlignment="1" applyProtection="1">
      <alignment vertical="center"/>
      <protection locked="0"/>
    </xf>
    <xf numFmtId="0" fontId="0" fillId="0" borderId="0" xfId="0" applyAlignment="1" applyProtection="1">
      <alignment vertical="center"/>
      <protection locked="0"/>
    </xf>
    <xf numFmtId="0" fontId="0" fillId="0" borderId="71" xfId="0" applyBorder="1" applyAlignment="1" applyProtection="1">
      <alignment vertical="center"/>
      <protection locked="0"/>
    </xf>
    <xf numFmtId="0" fontId="77" fillId="0" borderId="150" xfId="0" applyFont="1" applyBorder="1" applyAlignment="1">
      <alignment horizontal="center" vertical="distributed" textRotation="255" wrapText="1" indent="1"/>
    </xf>
    <xf numFmtId="0" fontId="77" fillId="0" borderId="141" xfId="0" applyFont="1" applyBorder="1" applyAlignment="1">
      <alignment horizontal="center" vertical="distributed" textRotation="255" wrapText="1" indent="1"/>
    </xf>
    <xf numFmtId="0" fontId="77" fillId="0" borderId="151" xfId="0" applyFont="1" applyBorder="1" applyAlignment="1">
      <alignment horizontal="center" vertical="distributed" textRotation="255" wrapText="1" indent="1"/>
    </xf>
    <xf numFmtId="0" fontId="77" fillId="0" borderId="134" xfId="0" applyFont="1" applyBorder="1" applyAlignment="1">
      <alignment horizontal="center" vertical="distributed" textRotation="255" wrapText="1" indent="1"/>
    </xf>
    <xf numFmtId="0" fontId="77" fillId="0" borderId="0" xfId="0" applyFont="1" applyAlignment="1">
      <alignment horizontal="center" vertical="distributed" textRotation="255" wrapText="1" indent="1"/>
    </xf>
    <xf numFmtId="0" fontId="77" fillId="0" borderId="71" xfId="0" applyFont="1" applyBorder="1" applyAlignment="1">
      <alignment horizontal="center" vertical="distributed" textRotation="255" wrapText="1" indent="1"/>
    </xf>
    <xf numFmtId="0" fontId="77" fillId="0" borderId="135" xfId="0" applyFont="1" applyBorder="1" applyAlignment="1">
      <alignment horizontal="center" vertical="distributed" textRotation="255" wrapText="1" indent="1"/>
    </xf>
    <xf numFmtId="0" fontId="77" fillId="0" borderId="139" xfId="0" applyFont="1" applyBorder="1" applyAlignment="1">
      <alignment horizontal="center" vertical="distributed" textRotation="255" wrapText="1" indent="1"/>
    </xf>
    <xf numFmtId="0" fontId="77" fillId="0" borderId="136" xfId="0" applyFont="1" applyBorder="1" applyAlignment="1">
      <alignment horizontal="center" vertical="distributed" textRotation="255" wrapText="1" indent="1"/>
    </xf>
    <xf numFmtId="0" fontId="148" fillId="0" borderId="4" xfId="0" applyFont="1" applyBorder="1" applyAlignment="1">
      <alignment horizontal="center" vertical="center" textRotation="255"/>
    </xf>
    <xf numFmtId="0" fontId="148" fillId="0" borderId="152" xfId="0" applyFont="1" applyBorder="1" applyAlignment="1">
      <alignment horizontal="center" vertical="center" textRotation="255"/>
    </xf>
    <xf numFmtId="0" fontId="148" fillId="0" borderId="0" xfId="0" applyFont="1" applyAlignment="1">
      <alignment horizontal="center" vertical="center" textRotation="255"/>
    </xf>
    <xf numFmtId="0" fontId="148" fillId="0" borderId="153" xfId="0" applyFont="1" applyBorder="1" applyAlignment="1">
      <alignment horizontal="center" vertical="center" textRotation="255"/>
    </xf>
    <xf numFmtId="0" fontId="148" fillId="0" borderId="139" xfId="0" applyFont="1" applyBorder="1" applyAlignment="1">
      <alignment horizontal="center" vertical="center" textRotation="255"/>
    </xf>
    <xf numFmtId="0" fontId="148" fillId="0" borderId="154" xfId="0" applyFont="1" applyBorder="1" applyAlignment="1">
      <alignment horizontal="center" vertical="center" textRotation="255"/>
    </xf>
    <xf numFmtId="0" fontId="0" fillId="0" borderId="4" xfId="0" applyBorder="1" applyAlignment="1">
      <alignment horizontal="center"/>
    </xf>
    <xf numFmtId="0" fontId="0" fillId="0" borderId="44" xfId="0" applyBorder="1" applyAlignment="1">
      <alignment horizontal="center"/>
    </xf>
    <xf numFmtId="0" fontId="0" fillId="0" borderId="0" xfId="0" applyAlignment="1">
      <alignment horizontal="center"/>
    </xf>
    <xf numFmtId="0" fontId="0" fillId="0" borderId="45" xfId="0" applyBorder="1" applyAlignment="1">
      <alignment horizontal="center"/>
    </xf>
    <xf numFmtId="0" fontId="0" fillId="0" borderId="139" xfId="0" applyBorder="1" applyAlignment="1">
      <alignment horizontal="center"/>
    </xf>
    <xf numFmtId="0" fontId="0" fillId="0" borderId="46" xfId="0" applyBorder="1" applyAlignment="1">
      <alignment horizontal="center"/>
    </xf>
    <xf numFmtId="0" fontId="148" fillId="0" borderId="155" xfId="0" applyFont="1" applyBorder="1" applyAlignment="1">
      <alignment horizontal="center" vertical="center" textRotation="255"/>
    </xf>
    <xf numFmtId="0" fontId="148" fillId="0" borderId="156" xfId="0" applyFont="1" applyBorder="1" applyAlignment="1">
      <alignment horizontal="center" vertical="center" textRotation="255"/>
    </xf>
    <xf numFmtId="0" fontId="148" fillId="0" borderId="157" xfId="0" applyFont="1" applyBorder="1" applyAlignment="1">
      <alignment horizontal="center" vertical="center" textRotation="255"/>
    </xf>
    <xf numFmtId="0" fontId="148" fillId="0" borderId="34" xfId="0" applyFont="1" applyBorder="1" applyAlignment="1">
      <alignment horizontal="center" vertical="center" textRotation="255"/>
    </xf>
    <xf numFmtId="0" fontId="148" fillId="0" borderId="23" xfId="0" applyFont="1" applyBorder="1" applyAlignment="1">
      <alignment horizontal="center" vertical="center" textRotation="255"/>
    </xf>
    <xf numFmtId="0" fontId="148" fillId="0" borderId="115" xfId="0" applyFont="1" applyBorder="1" applyAlignment="1">
      <alignment horizontal="center" vertical="center" textRotation="255"/>
    </xf>
    <xf numFmtId="0" fontId="71" fillId="0" borderId="155" xfId="0" applyFont="1" applyBorder="1" applyAlignment="1" applyProtection="1">
      <alignment vertical="center"/>
      <protection locked="0"/>
    </xf>
    <xf numFmtId="0" fontId="71" fillId="0" borderId="35" xfId="0" applyFont="1" applyBorder="1" applyAlignment="1" applyProtection="1">
      <alignment vertical="center"/>
      <protection locked="0"/>
    </xf>
    <xf numFmtId="0" fontId="71" fillId="0" borderId="159" xfId="0" applyFont="1" applyBorder="1" applyAlignment="1" applyProtection="1">
      <alignment vertical="center"/>
      <protection locked="0"/>
    </xf>
    <xf numFmtId="0" fontId="71" fillId="0" borderId="28" xfId="0" applyFont="1" applyBorder="1" applyAlignment="1" applyProtection="1">
      <alignment vertical="center"/>
      <protection locked="0"/>
    </xf>
    <xf numFmtId="0" fontId="71" fillId="0" borderId="157" xfId="0" applyFont="1" applyBorder="1" applyAlignment="1" applyProtection="1">
      <alignment vertical="center"/>
      <protection locked="0"/>
    </xf>
    <xf numFmtId="0" fontId="71" fillId="0" borderId="139" xfId="0" applyFont="1" applyBorder="1" applyAlignment="1" applyProtection="1">
      <alignment vertical="center"/>
      <protection locked="0"/>
    </xf>
    <xf numFmtId="0" fontId="71" fillId="0" borderId="136" xfId="0" applyFont="1" applyBorder="1" applyAlignment="1" applyProtection="1">
      <alignment vertical="center"/>
      <protection locked="0"/>
    </xf>
    <xf numFmtId="0" fontId="71" fillId="0" borderId="134" xfId="0" applyFont="1" applyBorder="1" applyAlignment="1" applyProtection="1">
      <alignment vertical="center"/>
      <protection locked="0"/>
    </xf>
    <xf numFmtId="0" fontId="71" fillId="0" borderId="0" xfId="0" applyFont="1" applyAlignment="1" applyProtection="1">
      <alignment vertical="center"/>
      <protection locked="0"/>
    </xf>
    <xf numFmtId="0" fontId="61" fillId="0" borderId="0" xfId="0" applyFont="1" applyAlignment="1">
      <alignment wrapText="1"/>
    </xf>
    <xf numFmtId="0" fontId="71" fillId="0" borderId="135" xfId="0" applyFont="1" applyBorder="1" applyAlignment="1" applyProtection="1">
      <alignment vertical="center"/>
      <protection locked="0"/>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15" xfId="0" applyBorder="1" applyAlignment="1" applyProtection="1">
      <alignment vertical="center"/>
      <protection locked="0"/>
    </xf>
    <xf numFmtId="0" fontId="0" fillId="0" borderId="139" xfId="0" applyBorder="1" applyAlignment="1" applyProtection="1">
      <alignment vertical="center"/>
      <protection locked="0"/>
    </xf>
    <xf numFmtId="0" fontId="0" fillId="0" borderId="136" xfId="0" applyBorder="1" applyAlignment="1" applyProtection="1">
      <alignment vertical="center"/>
      <protection locked="0"/>
    </xf>
    <xf numFmtId="0" fontId="71" fillId="0" borderId="150" xfId="0" applyFont="1" applyBorder="1" applyAlignment="1">
      <alignment horizontal="center" vertical="center" textRotation="255"/>
    </xf>
    <xf numFmtId="0" fontId="71" fillId="0" borderId="151" xfId="0" applyFont="1" applyBorder="1" applyAlignment="1">
      <alignment horizontal="center" vertical="center" textRotation="255"/>
    </xf>
    <xf numFmtId="0" fontId="71" fillId="0" borderId="134" xfId="0" applyFont="1" applyBorder="1" applyAlignment="1">
      <alignment horizontal="center" vertical="center" textRotation="255"/>
    </xf>
    <xf numFmtId="0" fontId="71" fillId="0" borderId="71" xfId="0" applyFont="1" applyBorder="1" applyAlignment="1">
      <alignment horizontal="center" vertical="center" textRotation="255"/>
    </xf>
    <xf numFmtId="0" fontId="71" fillId="0" borderId="135" xfId="0" applyFont="1" applyBorder="1" applyAlignment="1">
      <alignment horizontal="center" vertical="center" textRotation="255"/>
    </xf>
    <xf numFmtId="0" fontId="71" fillId="0" borderId="136" xfId="0" applyFont="1" applyBorder="1" applyAlignment="1">
      <alignment horizontal="center" vertical="center" textRotation="255"/>
    </xf>
    <xf numFmtId="0" fontId="72" fillId="0" borderId="143" xfId="0" applyFont="1" applyBorder="1" applyAlignment="1">
      <alignment horizontal="center" vertical="center"/>
    </xf>
    <xf numFmtId="0" fontId="72" fillId="0" borderId="141" xfId="0" applyFont="1" applyBorder="1" applyAlignment="1">
      <alignment horizontal="center" vertical="center"/>
    </xf>
    <xf numFmtId="0" fontId="72" fillId="0" borderId="162" xfId="0" applyFont="1" applyBorder="1" applyAlignment="1">
      <alignment horizontal="center" vertical="center"/>
    </xf>
    <xf numFmtId="0" fontId="72" fillId="0" borderId="15" xfId="0" applyFont="1" applyBorder="1" applyAlignment="1">
      <alignment horizontal="center" vertical="center"/>
    </xf>
    <xf numFmtId="0" fontId="72" fillId="0" borderId="18" xfId="0" applyFont="1" applyBorder="1" applyAlignment="1">
      <alignment horizontal="center" vertical="center"/>
    </xf>
    <xf numFmtId="0" fontId="72" fillId="0" borderId="163" xfId="0" applyFont="1" applyBorder="1" applyAlignment="1">
      <alignment horizontal="center" vertical="center"/>
    </xf>
    <xf numFmtId="0" fontId="72" fillId="0" borderId="23" xfId="0" applyFont="1" applyBorder="1" applyAlignment="1" applyProtection="1">
      <alignment horizontal="left" vertical="top" wrapText="1" indent="1"/>
      <protection locked="0"/>
    </xf>
    <xf numFmtId="0" fontId="72" fillId="0" borderId="0" xfId="0" applyFont="1" applyAlignment="1" applyProtection="1">
      <alignment horizontal="left" vertical="top" wrapText="1" indent="1"/>
      <protection locked="0"/>
    </xf>
    <xf numFmtId="0" fontId="72" fillId="0" borderId="45" xfId="0" applyFont="1" applyBorder="1" applyAlignment="1" applyProtection="1">
      <alignment horizontal="left" vertical="top" wrapText="1" indent="1"/>
      <protection locked="0"/>
    </xf>
    <xf numFmtId="0" fontId="72" fillId="0" borderId="115" xfId="0" applyFont="1" applyBorder="1" applyAlignment="1" applyProtection="1">
      <alignment horizontal="left" vertical="top" wrapText="1" indent="1"/>
      <protection locked="0"/>
    </xf>
    <xf numFmtId="0" fontId="72" fillId="0" borderId="139" xfId="0" applyFont="1" applyBorder="1" applyAlignment="1" applyProtection="1">
      <alignment horizontal="left" vertical="top" wrapText="1" indent="1"/>
      <protection locked="0"/>
    </xf>
    <xf numFmtId="0" fontId="72" fillId="0" borderId="46" xfId="0" applyFont="1" applyBorder="1" applyAlignment="1" applyProtection="1">
      <alignment horizontal="left" vertical="top" wrapText="1" indent="1"/>
      <protection locked="0"/>
    </xf>
    <xf numFmtId="0" fontId="72" fillId="0" borderId="158" xfId="0" applyFont="1" applyBorder="1" applyAlignment="1">
      <alignment horizontal="center" vertical="center"/>
    </xf>
    <xf numFmtId="0" fontId="72" fillId="0" borderId="142" xfId="0" applyFont="1" applyBorder="1" applyAlignment="1">
      <alignment horizontal="center" vertical="center"/>
    </xf>
    <xf numFmtId="0" fontId="72" fillId="0" borderId="159" xfId="0" applyFont="1" applyBorder="1" applyAlignment="1">
      <alignment horizontal="center" vertical="center"/>
    </xf>
    <xf numFmtId="0" fontId="72" fillId="0" borderId="117" xfId="0" applyFont="1" applyBorder="1" applyAlignment="1">
      <alignment horizontal="center" vertical="center"/>
    </xf>
    <xf numFmtId="0" fontId="71" fillId="0" borderId="4" xfId="0" applyFont="1" applyBorder="1" applyAlignment="1">
      <alignment horizontal="center"/>
    </xf>
    <xf numFmtId="0" fontId="71" fillId="0" borderId="44" xfId="0" applyFont="1" applyBorder="1" applyAlignment="1">
      <alignment horizontal="center"/>
    </xf>
    <xf numFmtId="0" fontId="71" fillId="0" borderId="0" xfId="0" applyFont="1" applyAlignment="1">
      <alignment horizontal="center"/>
    </xf>
    <xf numFmtId="0" fontId="71" fillId="0" borderId="45" xfId="0" applyFont="1" applyBorder="1" applyAlignment="1">
      <alignment horizontal="center"/>
    </xf>
    <xf numFmtId="0" fontId="71" fillId="0" borderId="139" xfId="0" applyFont="1" applyBorder="1" applyAlignment="1">
      <alignment horizontal="center"/>
    </xf>
    <xf numFmtId="0" fontId="71" fillId="0" borderId="46" xfId="0" applyFont="1" applyBorder="1" applyAlignment="1">
      <alignment horizontal="center"/>
    </xf>
    <xf numFmtId="0" fontId="73" fillId="0" borderId="0" xfId="0" applyFont="1" applyAlignment="1">
      <alignment horizontal="center" vertical="center" wrapText="1"/>
    </xf>
    <xf numFmtId="0" fontId="38" fillId="0" borderId="0" xfId="0" applyFont="1"/>
    <xf numFmtId="189" fontId="71" fillId="0" borderId="150" xfId="0" applyNumberFormat="1" applyFont="1" applyBorder="1" applyAlignment="1" applyProtection="1">
      <alignment horizontal="right" vertical="center"/>
      <protection locked="0"/>
    </xf>
    <xf numFmtId="189" fontId="71" fillId="0" borderId="141" xfId="0" applyNumberFormat="1" applyFont="1" applyBorder="1" applyAlignment="1" applyProtection="1">
      <alignment horizontal="right" vertical="center"/>
      <protection locked="0"/>
    </xf>
    <xf numFmtId="189" fontId="71" fillId="0" borderId="142" xfId="0" applyNumberFormat="1" applyFont="1" applyBorder="1" applyAlignment="1" applyProtection="1">
      <alignment horizontal="right" vertical="center"/>
      <protection locked="0"/>
    </xf>
    <xf numFmtId="189" fontId="71" fillId="0" borderId="135" xfId="0" applyNumberFormat="1" applyFont="1" applyBorder="1" applyAlignment="1" applyProtection="1">
      <alignment horizontal="right" vertical="center"/>
      <protection locked="0"/>
    </xf>
    <xf numFmtId="189" fontId="71" fillId="0" borderId="139" xfId="0" applyNumberFormat="1" applyFont="1" applyBorder="1" applyAlignment="1" applyProtection="1">
      <alignment horizontal="right" vertical="center"/>
      <protection locked="0"/>
    </xf>
    <xf numFmtId="189" fontId="71" fillId="0" borderId="46" xfId="0" applyNumberFormat="1" applyFont="1" applyBorder="1" applyAlignment="1" applyProtection="1">
      <alignment horizontal="right" vertical="center"/>
      <protection locked="0"/>
    </xf>
    <xf numFmtId="0" fontId="103" fillId="0" borderId="0" xfId="0" applyFont="1" applyAlignment="1">
      <alignment vertical="center" wrapText="1"/>
    </xf>
    <xf numFmtId="0" fontId="40" fillId="0" borderId="0" xfId="0" applyFont="1"/>
    <xf numFmtId="0" fontId="71" fillId="0" borderId="169" xfId="0" applyFont="1" applyBorder="1" applyAlignment="1">
      <alignment horizontal="center" vertical="center"/>
    </xf>
    <xf numFmtId="0" fontId="71" fillId="0" borderId="122" xfId="0" applyFont="1" applyBorder="1" applyAlignment="1">
      <alignment horizontal="center" vertical="center"/>
    </xf>
    <xf numFmtId="0" fontId="71" fillId="0" borderId="170" xfId="0" applyFont="1" applyBorder="1" applyAlignment="1">
      <alignment horizontal="center" vertical="center"/>
    </xf>
    <xf numFmtId="0" fontId="61" fillId="0" borderId="95" xfId="0" applyFont="1" applyBorder="1" applyAlignment="1">
      <alignment horizontal="center"/>
    </xf>
    <xf numFmtId="0" fontId="76" fillId="0" borderId="51" xfId="0" applyFont="1" applyBorder="1" applyAlignment="1">
      <alignment horizontal="distributed" vertical="center" indent="1"/>
    </xf>
    <xf numFmtId="0" fontId="76" fillId="0" borderId="52" xfId="0" applyFont="1" applyBorder="1" applyAlignment="1">
      <alignment horizontal="distributed" vertical="center" indent="1"/>
    </xf>
    <xf numFmtId="0" fontId="76" fillId="0" borderId="53" xfId="0" applyFont="1" applyBorder="1" applyAlignment="1">
      <alignment horizontal="distributed" vertical="center" indent="1"/>
    </xf>
    <xf numFmtId="0" fontId="76" fillId="0" borderId="41" xfId="0" applyFont="1" applyBorder="1" applyAlignment="1">
      <alignment horizontal="distributed" vertical="center" indent="1"/>
    </xf>
    <xf numFmtId="0" fontId="76" fillId="0" borderId="42" xfId="0" applyFont="1" applyBorder="1" applyAlignment="1">
      <alignment horizontal="distributed" vertical="center" indent="1"/>
    </xf>
    <xf numFmtId="0" fontId="76" fillId="0" borderId="43" xfId="0" applyFont="1" applyBorder="1" applyAlignment="1">
      <alignment horizontal="distributed" vertical="center" indent="1"/>
    </xf>
    <xf numFmtId="0" fontId="71" fillId="0" borderId="51" xfId="0" applyFont="1" applyBorder="1" applyAlignment="1">
      <alignment horizontal="center" vertical="center" shrinkToFit="1"/>
    </xf>
    <xf numFmtId="0" fontId="71" fillId="0" borderId="52" xfId="0" applyFont="1" applyBorder="1" applyAlignment="1">
      <alignment shrinkToFit="1"/>
    </xf>
    <xf numFmtId="0" fontId="71" fillId="0" borderId="164" xfId="0" applyFont="1" applyBorder="1" applyAlignment="1">
      <alignment shrinkToFit="1"/>
    </xf>
    <xf numFmtId="0" fontId="71" fillId="0" borderId="165" xfId="0" applyFont="1" applyBorder="1" applyAlignment="1">
      <alignment shrinkToFit="1"/>
    </xf>
    <xf numFmtId="0" fontId="61" fillId="0" borderId="143" xfId="0" applyFont="1" applyBorder="1" applyAlignment="1">
      <alignment horizontal="center" shrinkToFit="1"/>
    </xf>
    <xf numFmtId="0" fontId="61" fillId="0" borderId="141" xfId="0" applyFont="1" applyBorder="1" applyAlignment="1">
      <alignment horizontal="center" shrinkToFit="1"/>
    </xf>
    <xf numFmtId="0" fontId="61" fillId="0" borderId="142" xfId="0" applyFont="1" applyBorder="1" applyAlignment="1">
      <alignment horizontal="center" shrinkToFit="1"/>
    </xf>
    <xf numFmtId="0" fontId="61" fillId="0" borderId="38" xfId="0" applyFont="1" applyBorder="1" applyAlignment="1">
      <alignment horizontal="center" shrinkToFit="1"/>
    </xf>
    <xf numFmtId="0" fontId="61" fillId="0" borderId="5" xfId="0" applyFont="1" applyBorder="1" applyAlignment="1">
      <alignment horizontal="center" shrinkToFit="1"/>
    </xf>
    <xf numFmtId="0" fontId="61" fillId="0" borderId="166" xfId="0" applyFont="1" applyBorder="1" applyAlignment="1">
      <alignment horizontal="center" shrinkToFit="1"/>
    </xf>
    <xf numFmtId="0" fontId="71" fillId="0" borderId="34" xfId="0" applyFont="1" applyBorder="1" applyAlignment="1">
      <alignment horizontal="center" vertical="center"/>
    </xf>
    <xf numFmtId="0" fontId="71" fillId="0" borderId="4" xfId="0" applyFont="1" applyBorder="1" applyAlignment="1">
      <alignment horizontal="center" vertical="center"/>
    </xf>
    <xf numFmtId="0" fontId="71" fillId="0" borderId="35" xfId="0" applyFont="1" applyBorder="1" applyAlignment="1">
      <alignment horizontal="center" vertical="center"/>
    </xf>
    <xf numFmtId="0" fontId="71" fillId="0" borderId="23" xfId="0" applyFont="1" applyBorder="1" applyAlignment="1">
      <alignment horizontal="center" vertical="center"/>
    </xf>
    <xf numFmtId="0" fontId="71" fillId="0" borderId="0" xfId="0" applyFont="1" applyAlignment="1">
      <alignment horizontal="center" vertical="center"/>
    </xf>
    <xf numFmtId="0" fontId="71" fillId="0" borderId="71" xfId="0" applyFont="1" applyBorder="1" applyAlignment="1">
      <alignment horizontal="center" vertical="center"/>
    </xf>
    <xf numFmtId="0" fontId="71" fillId="0" borderId="167" xfId="0" applyFont="1" applyBorder="1" applyAlignment="1">
      <alignment horizontal="center" vertical="center"/>
    </xf>
    <xf numFmtId="0" fontId="71" fillId="0" borderId="97" xfId="0" applyFont="1" applyBorder="1" applyAlignment="1">
      <alignment horizontal="center" vertical="center"/>
    </xf>
    <xf numFmtId="0" fontId="71" fillId="0" borderId="116" xfId="0" applyFont="1" applyBorder="1" applyAlignment="1">
      <alignment horizontal="center" vertical="center"/>
    </xf>
    <xf numFmtId="0" fontId="71" fillId="0" borderId="2" xfId="0" applyFont="1" applyBorder="1" applyAlignment="1">
      <alignment horizontal="center" vertical="center"/>
    </xf>
    <xf numFmtId="0" fontId="74" fillId="0" borderId="39"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168" xfId="0" applyFont="1" applyBorder="1" applyAlignment="1">
      <alignment horizontal="center" vertical="center" shrinkToFit="1"/>
    </xf>
    <xf numFmtId="0" fontId="74" fillId="0" borderId="45" xfId="0" applyFont="1" applyBorder="1" applyAlignment="1">
      <alignment horizontal="center" vertical="center" shrinkToFit="1"/>
    </xf>
    <xf numFmtId="0" fontId="74" fillId="0" borderId="15" xfId="0" applyFont="1" applyBorder="1" applyAlignment="1">
      <alignment horizontal="center" vertical="center" shrinkToFit="1"/>
    </xf>
    <xf numFmtId="0" fontId="74" fillId="0" borderId="18" xfId="0" applyFont="1" applyBorder="1" applyAlignment="1">
      <alignment horizontal="center" vertical="center" shrinkToFit="1"/>
    </xf>
    <xf numFmtId="0" fontId="74" fillId="0" borderId="117" xfId="0" applyFont="1" applyBorder="1" applyAlignment="1">
      <alignment horizontal="center" vertical="center" shrinkToFit="1"/>
    </xf>
    <xf numFmtId="0" fontId="71" fillId="0" borderId="134" xfId="0" applyFont="1" applyBorder="1" applyAlignment="1">
      <alignment horizontal="center" vertical="center"/>
    </xf>
    <xf numFmtId="0" fontId="71" fillId="0" borderId="135" xfId="0" applyFont="1" applyBorder="1" applyAlignment="1">
      <alignment horizontal="center" vertical="center"/>
    </xf>
    <xf numFmtId="0" fontId="71" fillId="0" borderId="139" xfId="0" applyFont="1" applyBorder="1" applyAlignment="1">
      <alignment horizontal="center" vertical="center"/>
    </xf>
    <xf numFmtId="0" fontId="61" fillId="0" borderId="0" xfId="0" applyFont="1" applyBorder="1" applyAlignment="1">
      <alignment horizontal="right" vertical="top"/>
    </xf>
    <xf numFmtId="0" fontId="61" fillId="0" borderId="151" xfId="0" applyFont="1" applyBorder="1" applyAlignment="1">
      <alignment horizontal="center" vertical="center"/>
    </xf>
    <xf numFmtId="0" fontId="61" fillId="0" borderId="171" xfId="0" applyFont="1" applyBorder="1" applyAlignment="1">
      <alignment horizontal="center" vertical="center"/>
    </xf>
    <xf numFmtId="0" fontId="61" fillId="0" borderId="172" xfId="0" applyFont="1" applyBorder="1" applyAlignment="1">
      <alignment horizontal="center" vertical="center"/>
    </xf>
    <xf numFmtId="0" fontId="46" fillId="0" borderId="116"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2" xfId="0" applyFont="1" applyBorder="1" applyAlignment="1" applyProtection="1">
      <alignment horizontal="left" vertical="center"/>
      <protection locked="0"/>
    </xf>
    <xf numFmtId="0" fontId="61" fillId="0" borderId="1"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114" xfId="0" applyFont="1" applyBorder="1" applyAlignment="1" applyProtection="1">
      <alignment horizontal="center" vertical="center"/>
      <protection locked="0"/>
    </xf>
    <xf numFmtId="0" fontId="61" fillId="0" borderId="51" xfId="0" applyFont="1" applyBorder="1" applyAlignment="1">
      <alignment horizontal="center" vertical="center"/>
    </xf>
    <xf numFmtId="0" fontId="61" fillId="0" borderId="52" xfId="0" applyFont="1" applyBorder="1" applyAlignment="1">
      <alignment horizontal="center" vertical="center"/>
    </xf>
    <xf numFmtId="0" fontId="46" fillId="0" borderId="41"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6" fillId="0" borderId="42" xfId="0" applyFont="1" applyBorder="1" applyAlignment="1" applyProtection="1">
      <alignment horizontal="left" vertical="center"/>
      <protection locked="0"/>
    </xf>
    <xf numFmtId="0" fontId="61" fillId="0" borderId="170" xfId="0" applyFont="1" applyBorder="1" applyAlignment="1" applyProtection="1">
      <alignment horizontal="center" vertical="center"/>
      <protection locked="0"/>
    </xf>
    <xf numFmtId="0" fontId="61" fillId="0" borderId="42" xfId="0" applyFont="1" applyBorder="1" applyAlignment="1" applyProtection="1">
      <alignment horizontal="center" vertical="center"/>
      <protection locked="0"/>
    </xf>
    <xf numFmtId="0" fontId="61" fillId="0" borderId="43" xfId="0" applyFont="1" applyBorder="1" applyAlignment="1" applyProtection="1">
      <alignment horizontal="center" vertical="center"/>
      <protection locked="0"/>
    </xf>
    <xf numFmtId="0" fontId="74" fillId="0" borderId="0" xfId="0" applyFont="1" applyAlignment="1">
      <alignment horizontal="center" vertical="center" wrapText="1"/>
    </xf>
    <xf numFmtId="0" fontId="44" fillId="0" borderId="0" xfId="0" applyFont="1" applyAlignment="1">
      <alignment vertical="center" wrapText="1"/>
    </xf>
    <xf numFmtId="0" fontId="71" fillId="8" borderId="17" xfId="0" applyFont="1" applyFill="1" applyBorder="1" applyAlignment="1">
      <alignment horizontal="center" vertical="center"/>
    </xf>
    <xf numFmtId="0" fontId="71" fillId="8" borderId="16" xfId="0" applyFont="1" applyFill="1" applyBorder="1" applyAlignment="1">
      <alignment horizontal="center" vertical="center"/>
    </xf>
    <xf numFmtId="0" fontId="83" fillId="8" borderId="16" xfId="0" applyFont="1" applyFill="1" applyBorder="1" applyAlignment="1">
      <alignment horizontal="center" vertical="center"/>
    </xf>
    <xf numFmtId="0" fontId="83" fillId="8" borderId="16" xfId="0" applyFont="1" applyFill="1" applyBorder="1" applyAlignment="1">
      <alignment vertical="center"/>
    </xf>
    <xf numFmtId="0" fontId="83" fillId="8" borderId="1" xfId="0" applyFont="1" applyFill="1" applyBorder="1" applyAlignment="1">
      <alignment vertical="center"/>
    </xf>
    <xf numFmtId="0" fontId="71" fillId="8" borderId="1" xfId="0" applyFont="1" applyFill="1" applyBorder="1" applyAlignment="1">
      <alignment horizontal="center" vertical="center"/>
    </xf>
    <xf numFmtId="0" fontId="161" fillId="7" borderId="2" xfId="0" applyFont="1" applyFill="1" applyBorder="1" applyAlignment="1">
      <alignment horizontal="center" vertical="center" wrapText="1"/>
    </xf>
    <xf numFmtId="0" fontId="161" fillId="7" borderId="2" xfId="0" applyFont="1" applyFill="1" applyBorder="1" applyAlignment="1">
      <alignment horizontal="center" vertical="center"/>
    </xf>
    <xf numFmtId="0" fontId="71" fillId="0" borderId="4" xfId="0" applyFont="1" applyBorder="1" applyAlignment="1">
      <alignment horizontal="distributed" vertical="center"/>
    </xf>
    <xf numFmtId="0" fontId="0" fillId="0" borderId="4" xfId="0" applyBorder="1" applyAlignment="1">
      <alignment horizontal="distributed" vertical="center"/>
    </xf>
    <xf numFmtId="0" fontId="71" fillId="0" borderId="4" xfId="0" applyFont="1" applyBorder="1" applyAlignment="1">
      <alignment vertical="center"/>
    </xf>
    <xf numFmtId="0" fontId="71" fillId="0" borderId="35" xfId="0" applyFont="1" applyBorder="1" applyAlignment="1">
      <alignment vertical="center"/>
    </xf>
    <xf numFmtId="0" fontId="71" fillId="0" borderId="18" xfId="0" applyFont="1" applyBorder="1" applyAlignment="1">
      <alignment vertical="center"/>
    </xf>
    <xf numFmtId="0" fontId="71" fillId="0" borderId="28" xfId="0" applyFont="1" applyBorder="1" applyAlignment="1">
      <alignment vertical="center"/>
    </xf>
    <xf numFmtId="0" fontId="71" fillId="0" borderId="173" xfId="0" applyFont="1" applyBorder="1" applyAlignment="1">
      <alignment vertical="center"/>
    </xf>
    <xf numFmtId="0" fontId="71" fillId="0" borderId="174" xfId="0" applyFont="1" applyBorder="1" applyAlignment="1">
      <alignment vertical="center"/>
    </xf>
    <xf numFmtId="0" fontId="71" fillId="0" borderId="175" xfId="0" applyFont="1" applyBorder="1" applyAlignment="1">
      <alignment vertical="center"/>
    </xf>
    <xf numFmtId="0" fontId="71" fillId="0" borderId="176" xfId="0" applyFont="1" applyBorder="1" applyAlignment="1">
      <alignment vertical="center"/>
    </xf>
    <xf numFmtId="0" fontId="71" fillId="0" borderId="177" xfId="0" applyFont="1" applyBorder="1" applyAlignment="1">
      <alignment vertical="center"/>
    </xf>
    <xf numFmtId="0" fontId="71" fillId="0" borderId="178" xfId="0" applyFont="1" applyBorder="1" applyAlignment="1">
      <alignment vertical="center"/>
    </xf>
    <xf numFmtId="0" fontId="71" fillId="16" borderId="2" xfId="0" applyFont="1" applyFill="1" applyBorder="1" applyAlignment="1">
      <alignment horizontal="center" vertical="center"/>
    </xf>
    <xf numFmtId="0" fontId="0" fillId="0" borderId="18" xfId="0" applyBorder="1" applyAlignment="1">
      <alignment vertical="center"/>
    </xf>
    <xf numFmtId="0" fontId="162" fillId="0" borderId="144" xfId="0" applyFont="1" applyBorder="1" applyAlignment="1">
      <alignment horizontal="center" vertical="center"/>
    </xf>
    <xf numFmtId="0" fontId="162" fillId="0" borderId="138" xfId="0" applyFont="1" applyBorder="1" applyAlignment="1">
      <alignment horizontal="center" vertical="center"/>
    </xf>
    <xf numFmtId="0" fontId="162" fillId="0" borderId="200" xfId="0" applyFont="1" applyBorder="1" applyAlignment="1">
      <alignment horizontal="center" vertical="center"/>
    </xf>
    <xf numFmtId="38" fontId="167" fillId="16" borderId="138" xfId="2" applyFont="1" applyFill="1" applyBorder="1" applyAlignment="1">
      <alignment horizontal="center" vertical="center"/>
    </xf>
    <xf numFmtId="38" fontId="167" fillId="16" borderId="200" xfId="2" applyFont="1" applyFill="1" applyBorder="1" applyAlignment="1">
      <alignment horizontal="center" vertical="center"/>
    </xf>
    <xf numFmtId="0" fontId="0" fillId="0" borderId="0" xfId="0" applyAlignment="1">
      <alignment vertical="center"/>
    </xf>
    <xf numFmtId="0" fontId="71" fillId="16" borderId="34" xfId="0" applyFont="1" applyFill="1" applyBorder="1" applyAlignment="1">
      <alignment horizontal="center" vertical="center"/>
    </xf>
    <xf numFmtId="0" fontId="71" fillId="16" borderId="4" xfId="0" applyFont="1" applyFill="1" applyBorder="1" applyAlignment="1">
      <alignment horizontal="center" vertical="center"/>
    </xf>
    <xf numFmtId="0" fontId="71" fillId="16" borderId="35" xfId="0" applyFont="1" applyFill="1" applyBorder="1" applyAlignment="1">
      <alignment horizontal="center" vertical="center"/>
    </xf>
    <xf numFmtId="0" fontId="71" fillId="16" borderId="23" xfId="0" applyFont="1" applyFill="1" applyBorder="1" applyAlignment="1">
      <alignment horizontal="center" vertical="center"/>
    </xf>
    <xf numFmtId="0" fontId="71" fillId="16" borderId="0" xfId="0" applyFont="1" applyFill="1" applyAlignment="1">
      <alignment horizontal="center" vertical="center"/>
    </xf>
    <xf numFmtId="0" fontId="71" fillId="16" borderId="71" xfId="0" applyFont="1" applyFill="1" applyBorder="1" applyAlignment="1">
      <alignment horizontal="center" vertical="center"/>
    </xf>
    <xf numFmtId="0" fontId="46" fillId="0" borderId="18" xfId="0" applyFont="1" applyBorder="1" applyAlignment="1">
      <alignment vertical="center"/>
    </xf>
    <xf numFmtId="0" fontId="46" fillId="0" borderId="28" xfId="0" applyFont="1" applyBorder="1" applyAlignment="1">
      <alignment vertical="center"/>
    </xf>
    <xf numFmtId="0" fontId="71" fillId="0" borderId="179" xfId="0" applyFont="1" applyBorder="1" applyAlignment="1">
      <alignment vertical="center"/>
    </xf>
    <xf numFmtId="0" fontId="71" fillId="0" borderId="180" xfId="0" applyFont="1" applyBorder="1" applyAlignment="1">
      <alignment vertical="center"/>
    </xf>
    <xf numFmtId="0" fontId="71" fillId="0" borderId="37" xfId="0" applyFont="1" applyBorder="1" applyAlignment="1">
      <alignment horizontal="center" vertical="center"/>
    </xf>
    <xf numFmtId="0" fontId="71" fillId="0" borderId="179" xfId="0" applyFont="1" applyBorder="1" applyAlignment="1">
      <alignment horizontal="center" vertical="center"/>
    </xf>
    <xf numFmtId="0" fontId="71" fillId="0" borderId="180" xfId="0" applyFont="1" applyBorder="1" applyAlignment="1">
      <alignment horizontal="center" vertical="center"/>
    </xf>
    <xf numFmtId="0" fontId="72" fillId="0" borderId="6" xfId="0" applyFont="1" applyBorder="1" applyAlignment="1">
      <alignment horizontal="left" vertical="center" wrapText="1"/>
    </xf>
    <xf numFmtId="0" fontId="72" fillId="0" borderId="181" xfId="0" applyFont="1" applyBorder="1" applyAlignment="1">
      <alignment horizontal="left" vertical="center" wrapText="1"/>
    </xf>
    <xf numFmtId="0" fontId="72" fillId="0" borderId="182" xfId="0" applyFont="1" applyBorder="1" applyAlignment="1">
      <alignment horizontal="left" vertical="center" wrapText="1"/>
    </xf>
    <xf numFmtId="0" fontId="72" fillId="0" borderId="183" xfId="0" applyFont="1" applyBorder="1" applyAlignment="1">
      <alignment horizontal="left" vertical="center" wrapText="1"/>
    </xf>
    <xf numFmtId="0" fontId="72" fillId="0" borderId="184" xfId="0" applyFont="1" applyBorder="1" applyAlignment="1">
      <alignment vertical="center"/>
    </xf>
    <xf numFmtId="0" fontId="72" fillId="0" borderId="179" xfId="0" applyFont="1" applyBorder="1" applyAlignment="1">
      <alignment vertical="center"/>
    </xf>
    <xf numFmtId="0" fontId="72" fillId="0" borderId="180" xfId="0" applyFont="1" applyBorder="1" applyAlignment="1">
      <alignment vertical="center"/>
    </xf>
    <xf numFmtId="0" fontId="71" fillId="0" borderId="39" xfId="0" applyFont="1" applyBorder="1" applyAlignment="1">
      <alignment horizontal="center" vertical="center"/>
    </xf>
    <xf numFmtId="0" fontId="71" fillId="0" borderId="6" xfId="0" applyFont="1" applyBorder="1" applyAlignment="1">
      <alignment horizontal="center" vertical="center"/>
    </xf>
    <xf numFmtId="0" fontId="71" fillId="0" borderId="185" xfId="0" applyFont="1" applyBorder="1" applyAlignment="1">
      <alignment horizontal="center" vertical="center"/>
    </xf>
    <xf numFmtId="0" fontId="72" fillId="0" borderId="159" xfId="0" applyFont="1" applyBorder="1" applyAlignment="1">
      <alignment vertical="center"/>
    </xf>
    <xf numFmtId="0" fontId="71" fillId="0" borderId="17" xfId="0" applyFont="1" applyBorder="1" applyAlignment="1">
      <alignment horizontal="center" vertical="center"/>
    </xf>
    <xf numFmtId="0" fontId="71" fillId="0" borderId="16" xfId="0" applyFont="1" applyBorder="1" applyAlignment="1">
      <alignment horizontal="center" vertical="center"/>
    </xf>
    <xf numFmtId="0" fontId="61" fillId="0" borderId="16" xfId="0" applyFont="1" applyBorder="1" applyAlignment="1">
      <alignment vertical="center" wrapText="1"/>
    </xf>
    <xf numFmtId="0" fontId="61" fillId="0" borderId="16" xfId="0" applyFont="1" applyBorder="1" applyAlignment="1">
      <alignment vertical="center"/>
    </xf>
    <xf numFmtId="0" fontId="61" fillId="0" borderId="1" xfId="0" applyFont="1" applyBorder="1" applyAlignment="1">
      <alignment vertical="center"/>
    </xf>
    <xf numFmtId="0" fontId="71" fillId="0" borderId="1" xfId="0" applyFont="1" applyBorder="1" applyAlignment="1">
      <alignment horizontal="center" vertical="center"/>
    </xf>
    <xf numFmtId="0" fontId="71" fillId="0" borderId="0" xfId="0" applyFont="1" applyAlignment="1">
      <alignment horizontal="distributed" vertical="center"/>
    </xf>
    <xf numFmtId="0" fontId="71" fillId="0" borderId="18" xfId="0" applyFont="1" applyBorder="1" applyAlignment="1">
      <alignment horizontal="distributed" vertical="center"/>
    </xf>
    <xf numFmtId="0" fontId="71" fillId="0" borderId="160" xfId="0" applyFont="1" applyBorder="1" applyAlignment="1">
      <alignment vertical="center"/>
    </xf>
    <xf numFmtId="0" fontId="71" fillId="0" borderId="161" xfId="0" applyFont="1" applyBorder="1" applyAlignment="1">
      <alignment vertical="center"/>
    </xf>
    <xf numFmtId="0" fontId="71" fillId="0" borderId="36" xfId="0" applyFont="1" applyBorder="1" applyAlignment="1">
      <alignment horizontal="center" vertical="center"/>
    </xf>
    <xf numFmtId="0" fontId="71" fillId="0" borderId="160" xfId="0" applyFont="1" applyBorder="1" applyAlignment="1">
      <alignment horizontal="center" vertical="center"/>
    </xf>
    <xf numFmtId="0" fontId="71" fillId="0" borderId="161" xfId="0" applyFont="1" applyBorder="1" applyAlignment="1">
      <alignment horizontal="center" vertical="center"/>
    </xf>
    <xf numFmtId="0" fontId="61" fillId="0" borderId="160" xfId="0" applyFont="1" applyBorder="1" applyAlignment="1">
      <alignment vertical="center" wrapText="1"/>
    </xf>
    <xf numFmtId="0" fontId="61" fillId="0" borderId="161" xfId="0" applyFont="1" applyBorder="1" applyAlignment="1">
      <alignment vertical="center" wrapText="1"/>
    </xf>
    <xf numFmtId="0" fontId="61" fillId="0" borderId="179" xfId="0" applyFont="1" applyBorder="1" applyAlignment="1">
      <alignment vertical="center" wrapText="1"/>
    </xf>
    <xf numFmtId="0" fontId="61" fillId="0" borderId="180" xfId="0" applyFont="1" applyBorder="1" applyAlignment="1">
      <alignment vertical="center" wrapText="1"/>
    </xf>
    <xf numFmtId="0" fontId="71" fillId="0" borderId="23" xfId="0" quotePrefix="1" applyFont="1" applyBorder="1" applyAlignment="1">
      <alignment horizontal="center" vertical="center"/>
    </xf>
    <xf numFmtId="0" fontId="61" fillId="0" borderId="0" xfId="0" applyFont="1" applyAlignment="1">
      <alignment vertical="top" wrapText="1"/>
    </xf>
    <xf numFmtId="0" fontId="46" fillId="0" borderId="0" xfId="0" applyFont="1" applyAlignment="1">
      <alignment vertical="top" wrapText="1"/>
    </xf>
    <xf numFmtId="0" fontId="46" fillId="0" borderId="179" xfId="0" applyFont="1" applyBorder="1" applyAlignment="1">
      <alignment vertical="center" wrapText="1"/>
    </xf>
    <xf numFmtId="0" fontId="46" fillId="0" borderId="180" xfId="0" applyFont="1" applyBorder="1" applyAlignment="1">
      <alignment vertical="center" wrapText="1"/>
    </xf>
    <xf numFmtId="0" fontId="71" fillId="0" borderId="23" xfId="0" quotePrefix="1" applyFont="1" applyBorder="1" applyAlignment="1">
      <alignment horizontal="center" vertical="top"/>
    </xf>
    <xf numFmtId="0" fontId="71" fillId="0" borderId="0" xfId="0" applyFont="1" applyAlignment="1">
      <alignment horizontal="center" vertical="top"/>
    </xf>
    <xf numFmtId="0" fontId="61" fillId="0" borderId="0" xfId="0" applyFont="1" applyAlignment="1">
      <alignment vertical="top"/>
    </xf>
    <xf numFmtId="0" fontId="46" fillId="0" borderId="0" xfId="0" applyFont="1" applyAlignment="1">
      <alignment vertical="top"/>
    </xf>
    <xf numFmtId="0" fontId="61" fillId="0" borderId="18" xfId="0" applyFont="1" applyBorder="1" applyAlignment="1">
      <alignment vertical="top" wrapText="1"/>
    </xf>
    <xf numFmtId="0" fontId="71" fillId="0" borderId="56" xfId="0" applyFont="1" applyBorder="1" applyAlignment="1">
      <alignment horizontal="center" vertical="center"/>
    </xf>
    <xf numFmtId="0" fontId="71" fillId="0" borderId="182" xfId="0" applyFont="1" applyBorder="1" applyAlignment="1">
      <alignment horizontal="center" vertical="center"/>
    </xf>
    <xf numFmtId="0" fontId="71" fillId="0" borderId="186" xfId="0" applyFont="1" applyBorder="1" applyAlignment="1">
      <alignment horizontal="center" vertical="center"/>
    </xf>
    <xf numFmtId="0" fontId="72" fillId="0" borderId="187" xfId="0" applyFont="1" applyBorder="1" applyAlignment="1">
      <alignment vertical="center"/>
    </xf>
    <xf numFmtId="0" fontId="71" fillId="0" borderId="182" xfId="0" applyFont="1" applyBorder="1" applyAlignment="1">
      <alignment vertical="center"/>
    </xf>
    <xf numFmtId="0" fontId="71" fillId="0" borderId="186" xfId="0" applyFont="1" applyBorder="1" applyAlignment="1">
      <alignment vertical="center"/>
    </xf>
    <xf numFmtId="0" fontId="46" fillId="0" borderId="18" xfId="0" applyFont="1" applyBorder="1" applyAlignment="1">
      <alignment vertical="center" wrapText="1"/>
    </xf>
    <xf numFmtId="0" fontId="46" fillId="0" borderId="28" xfId="0" applyFont="1" applyBorder="1" applyAlignment="1">
      <alignment vertical="center" wrapText="1"/>
    </xf>
    <xf numFmtId="0" fontId="0" fillId="0" borderId="0" xfId="0" applyAlignment="1">
      <alignment horizontal="distributed" vertical="center"/>
    </xf>
    <xf numFmtId="0" fontId="0" fillId="0" borderId="18" xfId="0" applyBorder="1" applyAlignment="1">
      <alignment horizontal="distributed" vertical="center"/>
    </xf>
    <xf numFmtId="0" fontId="71" fillId="0" borderId="160" xfId="0" applyFont="1" applyBorder="1" applyAlignment="1">
      <alignment vertical="center" wrapText="1"/>
    </xf>
    <xf numFmtId="0" fontId="71" fillId="0" borderId="161" xfId="0" applyFont="1" applyBorder="1" applyAlignment="1">
      <alignment vertical="center" wrapText="1"/>
    </xf>
    <xf numFmtId="0" fontId="71" fillId="0" borderId="72" xfId="0" applyFont="1" applyBorder="1" applyAlignment="1">
      <alignment horizontal="center" vertical="center"/>
    </xf>
    <xf numFmtId="0" fontId="71" fillId="0" borderId="73" xfId="0" applyFont="1" applyBorder="1" applyAlignment="1">
      <alignment horizontal="center" vertical="center"/>
    </xf>
    <xf numFmtId="0" fontId="71" fillId="0" borderId="74" xfId="0" applyFont="1" applyBorder="1" applyAlignment="1">
      <alignment horizontal="center" vertical="center"/>
    </xf>
    <xf numFmtId="0" fontId="71" fillId="0" borderId="1" xfId="0" applyFont="1" applyBorder="1" applyAlignment="1">
      <alignment vertical="center"/>
    </xf>
    <xf numFmtId="0" fontId="71" fillId="0" borderId="2" xfId="0" applyFont="1" applyBorder="1" applyAlignment="1">
      <alignment vertical="center"/>
    </xf>
    <xf numFmtId="0" fontId="61" fillId="0" borderId="1" xfId="0" applyFont="1" applyBorder="1" applyAlignment="1">
      <alignment vertical="center" wrapText="1"/>
    </xf>
    <xf numFmtId="0" fontId="61" fillId="0" borderId="2" xfId="0" applyFont="1" applyBorder="1" applyAlignment="1">
      <alignment vertical="center"/>
    </xf>
    <xf numFmtId="0" fontId="71" fillId="0" borderId="188" xfId="0" applyFont="1" applyBorder="1" applyAlignment="1">
      <alignment horizontal="center" vertical="center"/>
    </xf>
    <xf numFmtId="0" fontId="71" fillId="0" borderId="189" xfId="0" applyFont="1" applyBorder="1" applyAlignment="1">
      <alignment horizontal="center" vertical="center"/>
    </xf>
    <xf numFmtId="0" fontId="71" fillId="0" borderId="190" xfId="0" applyFont="1" applyBorder="1" applyAlignment="1">
      <alignment horizontal="center" vertical="center"/>
    </xf>
    <xf numFmtId="0" fontId="71" fillId="0" borderId="1" xfId="0" applyFont="1" applyBorder="1" applyAlignment="1">
      <alignment vertical="center" wrapText="1"/>
    </xf>
    <xf numFmtId="0" fontId="131" fillId="0" borderId="2" xfId="0" applyFont="1" applyBorder="1" applyAlignment="1">
      <alignment horizontal="center" vertical="center"/>
    </xf>
    <xf numFmtId="0" fontId="71" fillId="0" borderId="4" xfId="0" applyFont="1" applyBorder="1" applyAlignment="1">
      <alignment vertical="center" wrapText="1"/>
    </xf>
    <xf numFmtId="0" fontId="149" fillId="0" borderId="34" xfId="0" applyFont="1" applyBorder="1" applyAlignment="1">
      <alignment horizontal="center" vertical="center" wrapText="1"/>
    </xf>
    <xf numFmtId="0" fontId="149" fillId="0" borderId="4" xfId="0" applyFont="1" applyBorder="1" applyAlignment="1">
      <alignment horizontal="center" vertical="center" wrapText="1"/>
    </xf>
    <xf numFmtId="0" fontId="149" fillId="0" borderId="35" xfId="0" applyFont="1" applyBorder="1" applyAlignment="1">
      <alignment horizontal="center" vertical="center" wrapText="1"/>
    </xf>
    <xf numFmtId="0" fontId="149" fillId="0" borderId="15" xfId="0" applyFont="1" applyBorder="1" applyAlignment="1">
      <alignment horizontal="center" vertical="center" wrapText="1"/>
    </xf>
    <xf numFmtId="0" fontId="149" fillId="0" borderId="18" xfId="0" applyFont="1" applyBorder="1" applyAlignment="1">
      <alignment horizontal="center" vertical="center" wrapText="1"/>
    </xf>
    <xf numFmtId="0" fontId="149" fillId="0" borderId="28" xfId="0" applyFont="1" applyBorder="1" applyAlignment="1">
      <alignment horizontal="center" vertical="center" wrapText="1"/>
    </xf>
    <xf numFmtId="0" fontId="131" fillId="0" borderId="0" xfId="0" applyFont="1" applyAlignment="1">
      <alignment horizontal="left" vertical="center" wrapText="1"/>
    </xf>
    <xf numFmtId="0" fontId="131" fillId="0" borderId="0" xfId="0" applyFont="1" applyAlignment="1">
      <alignment horizontal="left" vertical="center"/>
    </xf>
    <xf numFmtId="0" fontId="71" fillId="0" borderId="16" xfId="0" applyFont="1" applyBorder="1" applyAlignment="1">
      <alignment horizontal="distributed" vertical="center"/>
    </xf>
    <xf numFmtId="0" fontId="0" fillId="0" borderId="16" xfId="0" applyBorder="1" applyAlignment="1">
      <alignment horizontal="distributed" vertical="center"/>
    </xf>
  </cellXfs>
  <cellStyles count="4">
    <cellStyle name="ハイパーリンク" xfId="1" builtinId="8"/>
    <cellStyle name="桁区切り" xfId="2" builtinId="6"/>
    <cellStyle name="標準" xfId="0" builtinId="0"/>
    <cellStyle name="標準_コード一覧" xf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CA$147" fmlaRange="$FB$158:$FB$160" noThreeD="1" sel="1" val="0"/>
</file>

<file path=xl/ctrlProps/ctrlProp2.xml><?xml version="1.0" encoding="utf-8"?>
<formControlPr xmlns="http://schemas.microsoft.com/office/spreadsheetml/2009/9/main" objectType="Drop" dropStyle="combo" dx="22" fmlaLink="$BX$147" fmlaRange="$DV$158:$DV$160" noThreeD="1" sel="1" val="0"/>
</file>

<file path=xl/ctrlProps/ctrlProp3.xml><?xml version="1.0" encoding="utf-8"?>
<formControlPr xmlns="http://schemas.microsoft.com/office/spreadsheetml/2009/9/main" objectType="Drop" dropStyle="combo" dx="22" fmlaLink="$BY$147" fmlaRange="$EH$158:$EH$173" noThreeD="1" sel="1" val="0"/>
</file>

<file path=xl/ctrlProps/ctrlProp4.xml><?xml version="1.0" encoding="utf-8"?>
<formControlPr xmlns="http://schemas.microsoft.com/office/spreadsheetml/2009/9/main" objectType="Drop" dropStyle="combo" dx="22" fmlaLink="$AO$147" fmlaRange="$DB$158:$DB$172" noThreeD="1" sel="1" val="0"/>
</file>

<file path=xl/ctrlProps/ctrlProp5.xml><?xml version="1.0" encoding="utf-8"?>
<formControlPr xmlns="http://schemas.microsoft.com/office/spreadsheetml/2009/9/main" objectType="Drop" dropStyle="combo" dx="22" fmlaLink="$AR$147" fmlaRange="$DF$158:$DF$181" noThreeD="1" sel="1" val="0"/>
</file>

<file path=xl/ctrlProps/ctrlProp6.xml><?xml version="1.0" encoding="utf-8"?>
<formControlPr xmlns="http://schemas.microsoft.com/office/spreadsheetml/2009/9/main" objectType="Drop" dropStyle="combo" dx="22" fmlaLink="$CD$147" fmlaRange="$EX$158:$EX$160" noThreeD="1" sel="1" val="0"/>
</file>

<file path=xl/ctrlProps/ctrlProp7.xml><?xml version="1.0" encoding="utf-8"?>
<formControlPr xmlns="http://schemas.microsoft.com/office/spreadsheetml/2009/9/main" objectType="Drop" dropStyle="combo" dx="22" fmlaLink="$CB$147" fmlaRange="$ET$158:$ET$160" noThreeD="1" sel="1" val="0"/>
</file>

<file path=xl/ctrlProps/ctrlProp8.xml><?xml version="1.0" encoding="utf-8"?>
<formControlPr xmlns="http://schemas.microsoft.com/office/spreadsheetml/2009/9/main" objectType="Drop" dropStyle="combo" dx="22" fmlaLink="$CF$147" fmlaRange="$ET$158:$ET$160" noThreeD="1" sel="1" val="0"/>
</file>

<file path=xl/ctrlProps/ctrlProp9.xml><?xml version="1.0" encoding="utf-8"?>
<formControlPr xmlns="http://schemas.microsoft.com/office/spreadsheetml/2009/9/main" objectType="Drop" dropStyle="combo" dx="22" fmlaLink="$CH$147" fmlaRange="入力!$EX$158:$EX$160" noThreeD="1" sel="1" val="0"/>
</file>

<file path=xl/ctrlProps/ctrlProp10.xml><?xml version="1.0" encoding="utf-8"?>
<formControlPr xmlns="http://schemas.microsoft.com/office/spreadsheetml/2009/9/main" objectType="Drop" dropStyle="combo" dx="22" fmlaLink="$CJ$147" fmlaRange="$FF$158:$FF$160" noThreeD="1" sel="1" val="0"/>
</file>

<file path=xl/ctrlProps/ctrlProp11.xml><?xml version="1.0" encoding="utf-8"?>
<formControlPr xmlns="http://schemas.microsoft.com/office/spreadsheetml/2009/9/main" objectType="Drop" dropStyle="combo" dx="22" fmlaLink="$CC$147" fmlaRange="$EP$158:$EP$205" noThreeD="1" sel="1" val="0"/>
</file>

<file path=xl/ctrlProps/ctrlProp12.xml><?xml version="1.0" encoding="utf-8"?>
<formControlPr xmlns="http://schemas.microsoft.com/office/spreadsheetml/2009/9/main" objectType="Drop" dropStyle="combo" dx="22" fmlaLink="$CG$147" fmlaRange="$EP$158:$EP$205" noThreeD="1" sel="1" val="0"/>
</file>

<file path=xl/ctrlProps/ctrlProp13.xml><?xml version="1.0" encoding="utf-8"?>
<formControlPr xmlns="http://schemas.microsoft.com/office/spreadsheetml/2009/9/main" objectType="Drop" dropStyle="combo" dx="22" fmlaLink="$CK$147" fmlaRange="$EP$158:$EP$205" noThreeD="1" sel="1" val="0"/>
</file>

<file path=xl/ctrlProps/ctrlProp14.xml><?xml version="1.0" encoding="utf-8"?>
<formControlPr xmlns="http://schemas.microsoft.com/office/spreadsheetml/2009/9/main" objectType="Drop" dropStyle="combo" dx="22" fmlaLink="$AA$86" fmlaRange="$FN$158:$FN$161" noThreeD="1" sel="1" val="0"/>
</file>

<file path=xl/ctrlProps/ctrlProp15.xml><?xml version="1.0" encoding="utf-8"?>
<formControlPr xmlns="http://schemas.microsoft.com/office/spreadsheetml/2009/9/main" objectType="Drop" dropStyle="combo" dx="22" fmlaLink="$AA$87" fmlaRange="$FN$158:$FN$161" noThreeD="1" sel="1" val="0"/>
</file>

<file path=xl/ctrlProps/ctrlProp16.xml><?xml version="1.0" encoding="utf-8"?>
<formControlPr xmlns="http://schemas.microsoft.com/office/spreadsheetml/2009/9/main" objectType="Drop" dropStyle="combo" dx="22" fmlaLink="$AA$88" fmlaRange="$FN$158:$FN$161" noThreeD="1" sel="1" val="0"/>
</file>

<file path=xl/ctrlProps/ctrlProp17.xml><?xml version="1.0" encoding="utf-8"?>
<formControlPr xmlns="http://schemas.microsoft.com/office/spreadsheetml/2009/9/main" objectType="Drop" dropStyle="combo" dx="22" fmlaLink="$AA$89" fmlaRange="$FN$158:$FN$161" noThreeD="1" sel="1" val="0"/>
</file>

<file path=xl/ctrlProps/ctrlProp18.xml><?xml version="1.0" encoding="utf-8"?>
<formControlPr xmlns="http://schemas.microsoft.com/office/spreadsheetml/2009/9/main" objectType="Drop" dropStyle="combo" dx="22" fmlaLink="$AA$91" fmlaRange="$FN$158:$FN$161" noThreeD="1" sel="1" val="0"/>
</file>

<file path=xl/ctrlProps/ctrlProp19.xml><?xml version="1.0" encoding="utf-8"?>
<formControlPr xmlns="http://schemas.microsoft.com/office/spreadsheetml/2009/9/main" objectType="Drop" dropStyle="combo" dx="22" fmlaLink="$AA$90" fmlaRange="$FN$158:$FN$161" noThreeD="1" sel="1" val="0"/>
</file>

<file path=xl/ctrlProps/ctrlProp20.xml><?xml version="1.0" encoding="utf-8"?>
<formControlPr xmlns="http://schemas.microsoft.com/office/spreadsheetml/2009/9/main" objectType="Drop" dropStyle="combo" dx="22" fmlaLink="$AA$92" fmlaRange="$FN$158:$FN$161" noThreeD="1" sel="1" val="0"/>
</file>

<file path=xl/ctrlProps/ctrlProp21.xml><?xml version="1.0" encoding="utf-8"?>
<formControlPr xmlns="http://schemas.microsoft.com/office/spreadsheetml/2009/9/main" objectType="Drop" dropStyle="combo" dx="22" fmlaLink="$AA$93" fmlaRange="$FN$158:$FN$161" noThreeD="1" sel="1" val="0"/>
</file>

<file path=xl/ctrlProps/ctrlProp22.xml><?xml version="1.0" encoding="utf-8"?>
<formControlPr xmlns="http://schemas.microsoft.com/office/spreadsheetml/2009/9/main" objectType="CheckBox" fmlaLink="$AB$16" lockText="1" noThreeD="1"/>
</file>

<file path=xl/ctrlProps/ctrlProp23.xml><?xml version="1.0" encoding="utf-8"?>
<formControlPr xmlns="http://schemas.microsoft.com/office/spreadsheetml/2009/9/main" objectType="CheckBox" fmlaLink="$AB$17" lockText="1" noThreeD="1"/>
</file>

<file path=xl/ctrlProps/ctrlProp24.xml><?xml version="1.0" encoding="utf-8"?>
<formControlPr xmlns="http://schemas.microsoft.com/office/spreadsheetml/2009/9/main" objectType="CheckBox" fmlaLink="$AB$18" lockText="1" noThreeD="1"/>
</file>

<file path=xl/ctrlProps/ctrlProp25.xml><?xml version="1.0" encoding="utf-8"?>
<formControlPr xmlns="http://schemas.microsoft.com/office/spreadsheetml/2009/9/main" objectType="CheckBox" fmlaLink="$AB$19" lockText="1" noThreeD="1"/>
</file>

<file path=xl/ctrlProps/ctrlProp26.xml><?xml version="1.0" encoding="utf-8"?>
<formControlPr xmlns="http://schemas.microsoft.com/office/spreadsheetml/2009/9/main" objectType="CheckBox" fmlaLink="$AB$20" lockText="1" noThreeD="1"/>
</file>

<file path=xl/ctrlProps/ctrlProp27.xml><?xml version="1.0" encoding="utf-8"?>
<formControlPr xmlns="http://schemas.microsoft.com/office/spreadsheetml/2009/9/main" objectType="CheckBox" fmlaLink="$AB$21" lockText="1" noThreeD="1"/>
</file>

<file path=xl/ctrlProps/ctrlProp28.xml><?xml version="1.0" encoding="utf-8"?>
<formControlPr xmlns="http://schemas.microsoft.com/office/spreadsheetml/2009/9/main" objectType="CheckBox" fmlaLink="$AB$22" lockText="1" noThreeD="1"/>
</file>

<file path=xl/ctrlProps/ctrlProp29.xml><?xml version="1.0" encoding="utf-8"?>
<formControlPr xmlns="http://schemas.microsoft.com/office/spreadsheetml/2009/9/main" objectType="CheckBox" fmlaLink="$AB$23" lockText="1" noThreeD="1"/>
</file>

<file path=xl/ctrlProps/ctrlProp30.xml><?xml version="1.0" encoding="utf-8"?>
<formControlPr xmlns="http://schemas.microsoft.com/office/spreadsheetml/2009/9/main" objectType="CheckBox" fmlaLink="$AB$24" lockText="1" noThreeD="1"/>
</file>

<file path=xl/ctrlProps/ctrlProp31.xml><?xml version="1.0" encoding="utf-8"?>
<formControlPr xmlns="http://schemas.microsoft.com/office/spreadsheetml/2009/9/main" objectType="CheckBox" fmlaLink="$AB$25" lockText="1" noThreeD="1"/>
</file>

<file path=xl/ctrlProps/ctrlProp32.xml><?xml version="1.0" encoding="utf-8"?>
<formControlPr xmlns="http://schemas.microsoft.com/office/spreadsheetml/2009/9/main" objectType="CheckBox" fmlaLink="$AB$26" lockText="1" noThreeD="1"/>
</file>

<file path=xl/ctrlProps/ctrlProp33.xml><?xml version="1.0" encoding="utf-8"?>
<formControlPr xmlns="http://schemas.microsoft.com/office/spreadsheetml/2009/9/main" objectType="CheckBox" fmlaLink="$AB$27" lockText="1" noThreeD="1"/>
</file>

<file path=xl/ctrlProps/ctrlProp34.xml><?xml version="1.0" encoding="utf-8"?>
<formControlPr xmlns="http://schemas.microsoft.com/office/spreadsheetml/2009/9/main" objectType="CheckBox" fmlaLink="$AB$28" lockText="1" noThreeD="1"/>
</file>

<file path=xl/ctrlProps/ctrlProp35.xml><?xml version="1.0" encoding="utf-8"?>
<formControlPr xmlns="http://schemas.microsoft.com/office/spreadsheetml/2009/9/main" objectType="CheckBox" fmlaLink="$AB$29" lockText="1" noThreeD="1"/>
</file>

<file path=xl/ctrlProps/ctrlProp36.xml><?xml version="1.0" encoding="utf-8"?>
<formControlPr xmlns="http://schemas.microsoft.com/office/spreadsheetml/2009/9/main" objectType="CheckBox" fmlaLink="$AB$31" lockText="1" noThreeD="1"/>
</file>

<file path=xl/ctrlProps/ctrlProp37.xml><?xml version="1.0" encoding="utf-8"?>
<formControlPr xmlns="http://schemas.microsoft.com/office/spreadsheetml/2009/9/main" objectType="CheckBox" fmlaLink="$AB$32" lockText="1" noThreeD="1"/>
</file>

<file path=xl/ctrlProps/ctrlProp38.xml><?xml version="1.0" encoding="utf-8"?>
<formControlPr xmlns="http://schemas.microsoft.com/office/spreadsheetml/2009/9/main" objectType="CheckBox" fmlaLink="$AB$33" lockText="1" noThreeD="1"/>
</file>

<file path=xl/ctrlProps/ctrlProp39.xml><?xml version="1.0" encoding="utf-8"?>
<formControlPr xmlns="http://schemas.microsoft.com/office/spreadsheetml/2009/9/main" objectType="CheckBox" fmlaLink="$AB$34" lockText="1" noThreeD="1"/>
</file>

<file path=xl/ctrlProps/ctrlProp40.xml><?xml version="1.0" encoding="utf-8"?>
<formControlPr xmlns="http://schemas.microsoft.com/office/spreadsheetml/2009/9/main" objectType="CheckBox" fmlaLink="$AB$35" lockText="1" noThreeD="1"/>
</file>

<file path=xl/ctrlProps/ctrlProp41.xml><?xml version="1.0" encoding="utf-8"?>
<formControlPr xmlns="http://schemas.microsoft.com/office/spreadsheetml/2009/9/main" objectType="CheckBox" fmlaLink="$AB$37" lockText="1" noThreeD="1"/>
</file>

<file path=xl/ctrlProps/ctrlProp42.xml><?xml version="1.0" encoding="utf-8"?>
<formControlPr xmlns="http://schemas.microsoft.com/office/spreadsheetml/2009/9/main" objectType="CheckBox" fmlaLink="$AB$44" lockText="1" noThreeD="1"/>
</file>

<file path=xl/ctrlProps/ctrlProp43.xml><?xml version="1.0" encoding="utf-8"?>
<formControlPr xmlns="http://schemas.microsoft.com/office/spreadsheetml/2009/9/main" objectType="CheckBox" fmlaLink="$AB$45" lockText="1" noThreeD="1"/>
</file>

<file path=xl/ctrlProps/ctrlProp44.xml><?xml version="1.0" encoding="utf-8"?>
<formControlPr xmlns="http://schemas.microsoft.com/office/spreadsheetml/2009/9/main" objectType="CheckBox" fmlaLink="$AB$46" lockText="1" noThreeD="1"/>
</file>

<file path=xl/ctrlProps/ctrlProp45.xml><?xml version="1.0" encoding="utf-8"?>
<formControlPr xmlns="http://schemas.microsoft.com/office/spreadsheetml/2009/9/main" objectType="CheckBox" fmlaLink="$AH$17" lockText="1" noThreeD="1"/>
</file>

<file path=xl/ctrlProps/ctrlProp46.xml><?xml version="1.0" encoding="utf-8"?>
<formControlPr xmlns="http://schemas.microsoft.com/office/spreadsheetml/2009/9/main" objectType="CheckBox" fmlaLink="$AH$18" lockText="1" noThreeD="1"/>
</file>

<file path=xl/ctrlProps/ctrlProp47.xml><?xml version="1.0" encoding="utf-8"?>
<formControlPr xmlns="http://schemas.microsoft.com/office/spreadsheetml/2009/9/main" objectType="CheckBox" fmlaLink="$AH$19" lockText="1" noThreeD="1"/>
</file>

<file path=xl/ctrlProps/ctrlProp48.xml><?xml version="1.0" encoding="utf-8"?>
<formControlPr xmlns="http://schemas.microsoft.com/office/spreadsheetml/2009/9/main" objectType="CheckBox" fmlaLink="$AH$20" lockText="1" noThreeD="1"/>
</file>

<file path=xl/ctrlProps/ctrlProp49.xml><?xml version="1.0" encoding="utf-8"?>
<formControlPr xmlns="http://schemas.microsoft.com/office/spreadsheetml/2009/9/main" objectType="CheckBox" fmlaLink="$AH$21" lockText="1" noThreeD="1"/>
</file>

<file path=xl/ctrlProps/ctrlProp50.xml><?xml version="1.0" encoding="utf-8"?>
<formControlPr xmlns="http://schemas.microsoft.com/office/spreadsheetml/2009/9/main" objectType="CheckBox" fmlaLink="$AH$22" lockText="1" noThreeD="1"/>
</file>

<file path=xl/ctrlProps/ctrlProp51.xml><?xml version="1.0" encoding="utf-8"?>
<formControlPr xmlns="http://schemas.microsoft.com/office/spreadsheetml/2009/9/main" objectType="CheckBox" fmlaLink="$AH$23" lockText="1" noThreeD="1"/>
</file>

<file path=xl/ctrlProps/ctrlProp52.xml><?xml version="1.0" encoding="utf-8"?>
<formControlPr xmlns="http://schemas.microsoft.com/office/spreadsheetml/2009/9/main" objectType="CheckBox" fmlaLink="$AH$24" lockText="1" noThreeD="1"/>
</file>

<file path=xl/ctrlProps/ctrlProp53.xml><?xml version="1.0" encoding="utf-8"?>
<formControlPr xmlns="http://schemas.microsoft.com/office/spreadsheetml/2009/9/main" objectType="CheckBox" fmlaLink="$AH$25" lockText="1" noThreeD="1"/>
</file>

<file path=xl/ctrlProps/ctrlProp54.xml><?xml version="1.0" encoding="utf-8"?>
<formControlPr xmlns="http://schemas.microsoft.com/office/spreadsheetml/2009/9/main" objectType="CheckBox" fmlaLink="$AH$26" lockText="1" noThreeD="1"/>
</file>

<file path=xl/ctrlProps/ctrlProp55.xml><?xml version="1.0" encoding="utf-8"?>
<formControlPr xmlns="http://schemas.microsoft.com/office/spreadsheetml/2009/9/main" objectType="CheckBox" fmlaLink="$AH$27" lockText="1" noThreeD="1"/>
</file>

<file path=xl/ctrlProps/ctrlProp56.xml><?xml version="1.0" encoding="utf-8"?>
<formControlPr xmlns="http://schemas.microsoft.com/office/spreadsheetml/2009/9/main" objectType="CheckBox" fmlaLink="$AH$28" lockText="1" noThreeD="1"/>
</file>

<file path=xl/ctrlProps/ctrlProp57.xml><?xml version="1.0" encoding="utf-8"?>
<formControlPr xmlns="http://schemas.microsoft.com/office/spreadsheetml/2009/9/main" objectType="CheckBox" fmlaLink="$AH$29" lockText="1" noThreeD="1"/>
</file>

<file path=xl/ctrlProps/ctrlProp58.xml><?xml version="1.0" encoding="utf-8"?>
<formControlPr xmlns="http://schemas.microsoft.com/office/spreadsheetml/2009/9/main" objectType="CheckBox" fmlaLink="$AH$30" lockText="1" noThreeD="1"/>
</file>

<file path=xl/ctrlProps/ctrlProp59.xml><?xml version="1.0" encoding="utf-8"?>
<formControlPr xmlns="http://schemas.microsoft.com/office/spreadsheetml/2009/9/main" objectType="CheckBox" fmlaLink="$AH$31" lockText="1" noThreeD="1"/>
</file>

<file path=xl/ctrlProps/ctrlProp60.xml><?xml version="1.0" encoding="utf-8"?>
<formControlPr xmlns="http://schemas.microsoft.com/office/spreadsheetml/2009/9/main" objectType="CheckBox" fmlaLink="$AH$32" lockText="1" noThreeD="1"/>
</file>

<file path=xl/ctrlProps/ctrlProp61.xml><?xml version="1.0" encoding="utf-8"?>
<formControlPr xmlns="http://schemas.microsoft.com/office/spreadsheetml/2009/9/main" objectType="CheckBox" fmlaLink="$AH$33" lockText="1" noThreeD="1"/>
</file>

<file path=xl/ctrlProps/ctrlProp62.xml><?xml version="1.0" encoding="utf-8"?>
<formControlPr xmlns="http://schemas.microsoft.com/office/spreadsheetml/2009/9/main" objectType="CheckBox" fmlaLink="$AH$34" lockText="1" noThreeD="1"/>
</file>

<file path=xl/ctrlProps/ctrlProp63.xml><?xml version="1.0" encoding="utf-8"?>
<formControlPr xmlns="http://schemas.microsoft.com/office/spreadsheetml/2009/9/main" objectType="CheckBox" fmlaLink="$AH$35" lockText="1" noThreeD="1"/>
</file>

<file path=xl/ctrlProps/ctrlProp64.xml><?xml version="1.0" encoding="utf-8"?>
<formControlPr xmlns="http://schemas.microsoft.com/office/spreadsheetml/2009/9/main" objectType="CheckBox" fmlaLink="$AH$36" lockText="1" noThreeD="1"/>
</file>

<file path=xl/ctrlProps/ctrlProp65.xml><?xml version="1.0" encoding="utf-8"?>
<formControlPr xmlns="http://schemas.microsoft.com/office/spreadsheetml/2009/9/main" objectType="CheckBox" fmlaLink="$AH$37" lockText="1" noThreeD="1"/>
</file>

<file path=xl/ctrlProps/ctrlProp66.xml><?xml version="1.0" encoding="utf-8"?>
<formControlPr xmlns="http://schemas.microsoft.com/office/spreadsheetml/2009/9/main" objectType="CheckBox" fmlaLink="$AH$38" lockText="1" noThreeD="1"/>
</file>

<file path=xl/ctrlProps/ctrlProp67.xml><?xml version="1.0" encoding="utf-8"?>
<formControlPr xmlns="http://schemas.microsoft.com/office/spreadsheetml/2009/9/main" objectType="CheckBox" fmlaLink="$AH$39" lockText="1" noThreeD="1"/>
</file>

<file path=xl/ctrlProps/ctrlProp68.xml><?xml version="1.0" encoding="utf-8"?>
<formControlPr xmlns="http://schemas.microsoft.com/office/spreadsheetml/2009/9/main" objectType="CheckBox" fmlaLink="$AH$40" lockText="1" noThreeD="1"/>
</file>

<file path=xl/ctrlProps/ctrlProp69.xml><?xml version="1.0" encoding="utf-8"?>
<formControlPr xmlns="http://schemas.microsoft.com/office/spreadsheetml/2009/9/main" objectType="CheckBox" fmlaLink="$AH$41" lockText="1" noThreeD="1"/>
</file>

<file path=xl/ctrlProps/ctrlProp70.xml><?xml version="1.0" encoding="utf-8"?>
<formControlPr xmlns="http://schemas.microsoft.com/office/spreadsheetml/2009/9/main" objectType="CheckBox" fmlaLink="$AH$42" lockText="1" noThreeD="1"/>
</file>

<file path=xl/ctrlProps/ctrlProp71.xml><?xml version="1.0" encoding="utf-8"?>
<formControlPr xmlns="http://schemas.microsoft.com/office/spreadsheetml/2009/9/main" objectType="CheckBox" fmlaLink="$AH$43" lockText="1" noThreeD="1"/>
</file>

<file path=xl/ctrlProps/ctrlProp72.xml><?xml version="1.0" encoding="utf-8"?>
<formControlPr xmlns="http://schemas.microsoft.com/office/spreadsheetml/2009/9/main" objectType="CheckBox" fmlaLink="$AH$44" lockText="1" noThreeD="1"/>
</file>

<file path=xl/ctrlProps/ctrlProp73.xml><?xml version="1.0" encoding="utf-8"?>
<formControlPr xmlns="http://schemas.microsoft.com/office/spreadsheetml/2009/9/main" objectType="CheckBox" fmlaLink="$AM$17" lockText="1" noThreeD="1"/>
</file>

<file path=xl/ctrlProps/ctrlProp74.xml><?xml version="1.0" encoding="utf-8"?>
<formControlPr xmlns="http://schemas.microsoft.com/office/spreadsheetml/2009/9/main" objectType="CheckBox" fmlaLink="$AM$18" lockText="1" noThreeD="1"/>
</file>

<file path=xl/ctrlProps/ctrlProp75.xml><?xml version="1.0" encoding="utf-8"?>
<formControlPr xmlns="http://schemas.microsoft.com/office/spreadsheetml/2009/9/main" objectType="CheckBox" fmlaLink="$AM$19" lockText="1" noThreeD="1"/>
</file>

<file path=xl/ctrlProps/ctrlProp76.xml><?xml version="1.0" encoding="utf-8"?>
<formControlPr xmlns="http://schemas.microsoft.com/office/spreadsheetml/2009/9/main" objectType="CheckBox" fmlaLink="$AM$20" lockText="1" noThreeD="1"/>
</file>

<file path=xl/ctrlProps/ctrlProp77.xml><?xml version="1.0" encoding="utf-8"?>
<formControlPr xmlns="http://schemas.microsoft.com/office/spreadsheetml/2009/9/main" objectType="CheckBox" fmlaLink="$AM$21" lockText="1" noThreeD="1"/>
</file>

<file path=xl/ctrlProps/ctrlProp78.xml><?xml version="1.0" encoding="utf-8"?>
<formControlPr xmlns="http://schemas.microsoft.com/office/spreadsheetml/2009/9/main" objectType="CheckBox" fmlaLink="$AM$22" lockText="1" noThreeD="1"/>
</file>

<file path=xl/ctrlProps/ctrlProp79.xml><?xml version="1.0" encoding="utf-8"?>
<formControlPr xmlns="http://schemas.microsoft.com/office/spreadsheetml/2009/9/main" objectType="CheckBox" fmlaLink="$AM$23" lockText="1" noThreeD="1"/>
</file>

<file path=xl/ctrlProps/ctrlProp80.xml><?xml version="1.0" encoding="utf-8"?>
<formControlPr xmlns="http://schemas.microsoft.com/office/spreadsheetml/2009/9/main" objectType="CheckBox" fmlaLink="$AM$24" lockText="1" noThreeD="1"/>
</file>

<file path=xl/ctrlProps/ctrlProp81.xml><?xml version="1.0" encoding="utf-8"?>
<formControlPr xmlns="http://schemas.microsoft.com/office/spreadsheetml/2009/9/main" objectType="CheckBox" fmlaLink="$AM$25" lockText="1" noThreeD="1"/>
</file>

<file path=xl/ctrlProps/ctrlProp82.xml><?xml version="1.0" encoding="utf-8"?>
<formControlPr xmlns="http://schemas.microsoft.com/office/spreadsheetml/2009/9/main" objectType="CheckBox" fmlaLink="$AM$26" lockText="1" noThreeD="1"/>
</file>

<file path=xl/ctrlProps/ctrlProp83.xml><?xml version="1.0" encoding="utf-8"?>
<formControlPr xmlns="http://schemas.microsoft.com/office/spreadsheetml/2009/9/main" objectType="CheckBox" fmlaLink="$AM$27" lockText="1" noThreeD="1"/>
</file>

<file path=xl/ctrlProps/ctrlProp84.xml><?xml version="1.0" encoding="utf-8"?>
<formControlPr xmlns="http://schemas.microsoft.com/office/spreadsheetml/2009/9/main" objectType="CheckBox" fmlaLink="$AM$28" lockText="1" noThreeD="1"/>
</file>

<file path=xl/ctrlProps/ctrlProp85.xml><?xml version="1.0" encoding="utf-8"?>
<formControlPr xmlns="http://schemas.microsoft.com/office/spreadsheetml/2009/9/main" objectType="CheckBox" fmlaLink="$AM$29" lockText="1" noThreeD="1"/>
</file>

<file path=xl/ctrlProps/ctrlProp86.xml><?xml version="1.0" encoding="utf-8"?>
<formControlPr xmlns="http://schemas.microsoft.com/office/spreadsheetml/2009/9/main" objectType="CheckBox" fmlaLink="$AM$30" lockText="1" noThreeD="1"/>
</file>

<file path=xl/ctrlProps/ctrlProp87.xml><?xml version="1.0" encoding="utf-8"?>
<formControlPr xmlns="http://schemas.microsoft.com/office/spreadsheetml/2009/9/main" objectType="CheckBox" fmlaLink="$AM$31" lockText="1" noThreeD="1"/>
</file>

<file path=xl/ctrlProps/ctrlProp88.xml><?xml version="1.0" encoding="utf-8"?>
<formControlPr xmlns="http://schemas.microsoft.com/office/spreadsheetml/2009/9/main" objectType="CheckBox" fmlaLink="$AM$32" lockText="1" noThreeD="1"/>
</file>

<file path=xl/ctrlProps/ctrlProp89.xml><?xml version="1.0" encoding="utf-8"?>
<formControlPr xmlns="http://schemas.microsoft.com/office/spreadsheetml/2009/9/main" objectType="CheckBox" fmlaLink="$AM$33" lockText="1" noThreeD="1"/>
</file>

<file path=xl/ctrlProps/ctrlProp90.xml><?xml version="1.0" encoding="utf-8"?>
<formControlPr xmlns="http://schemas.microsoft.com/office/spreadsheetml/2009/9/main" objectType="CheckBox" fmlaLink="$AM$34" lockText="1" noThreeD="1"/>
</file>

<file path=xl/ctrlProps/ctrlProp91.xml><?xml version="1.0" encoding="utf-8"?>
<formControlPr xmlns="http://schemas.microsoft.com/office/spreadsheetml/2009/9/main" objectType="CheckBox" fmlaLink="$AM$35" lockText="1" noThreeD="1"/>
</file>

<file path=xl/ctrlProps/ctrlProp92.xml><?xml version="1.0" encoding="utf-8"?>
<formControlPr xmlns="http://schemas.microsoft.com/office/spreadsheetml/2009/9/main" objectType="CheckBox" fmlaLink="$AM$36" lockText="1" noThreeD="1"/>
</file>

<file path=xl/ctrlProps/ctrlProp93.xml><?xml version="1.0" encoding="utf-8"?>
<formControlPr xmlns="http://schemas.microsoft.com/office/spreadsheetml/2009/9/main" objectType="CheckBox" fmlaLink="$AM$37" lockText="1" noThreeD="1"/>
</file>

<file path=xl/ctrlProps/ctrlProp94.xml><?xml version="1.0" encoding="utf-8"?>
<formControlPr xmlns="http://schemas.microsoft.com/office/spreadsheetml/2009/9/main" objectType="CheckBox" fmlaLink="$AM$38" lockText="1" noThreeD="1"/>
</file>

<file path=xl/ctrlProps/ctrlProp95.xml><?xml version="1.0" encoding="utf-8"?>
<formControlPr xmlns="http://schemas.microsoft.com/office/spreadsheetml/2009/9/main" objectType="CheckBox" fmlaLink="$AM$39" lockText="1" noThreeD="1"/>
</file>

<file path=xl/ctrlProps/ctrlProp96.xml><?xml version="1.0" encoding="utf-8"?>
<formControlPr xmlns="http://schemas.microsoft.com/office/spreadsheetml/2009/9/main" objectType="CheckBox" fmlaLink="$AM$40" lockText="1" noThreeD="1"/>
</file>

<file path=xl/ctrlProps/ctrlProp97.xml><?xml version="1.0" encoding="utf-8"?>
<formControlPr xmlns="http://schemas.microsoft.com/office/spreadsheetml/2009/9/main" objectType="CheckBox" fmlaLink="$AM$41" lockText="1" noThreeD="1"/>
</file>

<file path=xl/ctrlProps/ctrlProp98.xml><?xml version="1.0" encoding="utf-8"?>
<formControlPr xmlns="http://schemas.microsoft.com/office/spreadsheetml/2009/9/main" objectType="CheckBox" fmlaLink="$AM$42" lockText="1" noThreeD="1"/>
</file>

<file path=xl/ctrlProps/ctrlProp99.xml><?xml version="1.0" encoding="utf-8"?>
<formControlPr xmlns="http://schemas.microsoft.com/office/spreadsheetml/2009/9/main" objectType="CheckBox" fmlaLink="$AM$43" lockText="1" noThreeD="1"/>
</file>

<file path=xl/ctrlProps/ctrlProp100.xml><?xml version="1.0" encoding="utf-8"?>
<formControlPr xmlns="http://schemas.microsoft.com/office/spreadsheetml/2009/9/main" objectType="CheckBox" fmlaLink="$AM$44" lockText="1" noThreeD="1"/>
</file>

<file path=xl/ctrlProps/ctrlProp101.xml><?xml version="1.0" encoding="utf-8"?>
<formControlPr xmlns="http://schemas.microsoft.com/office/spreadsheetml/2009/9/main" objectType="CheckBox" fmlaLink="$AA$61" lockText="1" noThreeD="1"/>
</file>

<file path=xl/ctrlProps/ctrlProp102.xml><?xml version="1.0" encoding="utf-8"?>
<formControlPr xmlns="http://schemas.microsoft.com/office/spreadsheetml/2009/9/main" objectType="CheckBox" fmlaLink="$AI$61" lockText="1" noThreeD="1"/>
</file>

<file path=xl/ctrlProps/ctrlProp103.xml><?xml version="1.0" encoding="utf-8"?>
<formControlPr xmlns="http://schemas.microsoft.com/office/spreadsheetml/2009/9/main" objectType="CheckBox" fmlaLink="$AQ$61" lockText="1" noThreeD="1"/>
</file>

<file path=xl/ctrlProps/ctrlProp104.xml><?xml version="1.0" encoding="utf-8"?>
<formControlPr xmlns="http://schemas.microsoft.com/office/spreadsheetml/2009/9/main" objectType="CheckBox" fmlaLink="$AB$61" lockText="1" noThreeD="1"/>
</file>

<file path=xl/ctrlProps/ctrlProp105.xml><?xml version="1.0" encoding="utf-8"?>
<formControlPr xmlns="http://schemas.microsoft.com/office/spreadsheetml/2009/9/main" objectType="CheckBox" fmlaLink="$AJ$61" lockText="1" noThreeD="1"/>
</file>

<file path=xl/ctrlProps/ctrlProp106.xml><?xml version="1.0" encoding="utf-8"?>
<formControlPr xmlns="http://schemas.microsoft.com/office/spreadsheetml/2009/9/main" objectType="CheckBox" fmlaLink="$AR$61" lockText="1" noThreeD="1"/>
</file>

<file path=xl/ctrlProps/ctrlProp107.xml><?xml version="1.0" encoding="utf-8"?>
<formControlPr xmlns="http://schemas.microsoft.com/office/spreadsheetml/2009/9/main" objectType="CheckBox" fmlaLink="$AC$61" lockText="1" noThreeD="1"/>
</file>

<file path=xl/ctrlProps/ctrlProp108.xml><?xml version="1.0" encoding="utf-8"?>
<formControlPr xmlns="http://schemas.microsoft.com/office/spreadsheetml/2009/9/main" objectType="CheckBox" fmlaLink="$AK$61" lockText="1" noThreeD="1"/>
</file>

<file path=xl/ctrlProps/ctrlProp109.xml><?xml version="1.0" encoding="utf-8"?>
<formControlPr xmlns="http://schemas.microsoft.com/office/spreadsheetml/2009/9/main" objectType="CheckBox" fmlaLink="$AS$61" lockText="1" noThreeD="1"/>
</file>

<file path=xl/ctrlProps/ctrlProp110.xml><?xml version="1.0" encoding="utf-8"?>
<formControlPr xmlns="http://schemas.microsoft.com/office/spreadsheetml/2009/9/main" objectType="CheckBox" fmlaLink="$AD$61" lockText="1" noThreeD="1"/>
</file>

<file path=xl/ctrlProps/ctrlProp111.xml><?xml version="1.0" encoding="utf-8"?>
<formControlPr xmlns="http://schemas.microsoft.com/office/spreadsheetml/2009/9/main" objectType="CheckBox" fmlaLink="$AL$61" lockText="1" noThreeD="1"/>
</file>

<file path=xl/ctrlProps/ctrlProp112.xml><?xml version="1.0" encoding="utf-8"?>
<formControlPr xmlns="http://schemas.microsoft.com/office/spreadsheetml/2009/9/main" objectType="CheckBox" fmlaLink="$AT$61" lockText="1" noThreeD="1"/>
</file>

<file path=xl/ctrlProps/ctrlProp113.xml><?xml version="1.0" encoding="utf-8"?>
<formControlPr xmlns="http://schemas.microsoft.com/office/spreadsheetml/2009/9/main" objectType="CheckBox" fmlaLink="$AE$61" lockText="1" noThreeD="1"/>
</file>

<file path=xl/ctrlProps/ctrlProp114.xml><?xml version="1.0" encoding="utf-8"?>
<formControlPr xmlns="http://schemas.microsoft.com/office/spreadsheetml/2009/9/main" objectType="CheckBox" fmlaLink="$AM$61" lockText="1" noThreeD="1"/>
</file>

<file path=xl/ctrlProps/ctrlProp115.xml><?xml version="1.0" encoding="utf-8"?>
<formControlPr xmlns="http://schemas.microsoft.com/office/spreadsheetml/2009/9/main" objectType="CheckBox" fmlaLink="$AU$61" lockText="1" noThreeD="1"/>
</file>

<file path=xl/ctrlProps/ctrlProp116.xml><?xml version="1.0" encoding="utf-8"?>
<formControlPr xmlns="http://schemas.microsoft.com/office/spreadsheetml/2009/9/main" objectType="CheckBox" fmlaLink="$AF$61" lockText="1" noThreeD="1"/>
</file>

<file path=xl/ctrlProps/ctrlProp117.xml><?xml version="1.0" encoding="utf-8"?>
<formControlPr xmlns="http://schemas.microsoft.com/office/spreadsheetml/2009/9/main" objectType="CheckBox" fmlaLink="$AN$61" lockText="1" noThreeD="1"/>
</file>

<file path=xl/ctrlProps/ctrlProp118.xml><?xml version="1.0" encoding="utf-8"?>
<formControlPr xmlns="http://schemas.microsoft.com/office/spreadsheetml/2009/9/main" objectType="CheckBox" fmlaLink="$AG$61" lockText="1" noThreeD="1"/>
</file>

<file path=xl/ctrlProps/ctrlProp119.xml><?xml version="1.0" encoding="utf-8"?>
<formControlPr xmlns="http://schemas.microsoft.com/office/spreadsheetml/2009/9/main" objectType="CheckBox" fmlaLink="$AO$61" lockText="1" noThreeD="1"/>
</file>

<file path=xl/ctrlProps/ctrlProp120.xml><?xml version="1.0" encoding="utf-8"?>
<formControlPr xmlns="http://schemas.microsoft.com/office/spreadsheetml/2009/9/main" objectType="CheckBox" fmlaLink="$AH$61" lockText="1" noThreeD="1"/>
</file>

<file path=xl/ctrlProps/ctrlProp121.xml><?xml version="1.0" encoding="utf-8"?>
<formControlPr xmlns="http://schemas.microsoft.com/office/spreadsheetml/2009/9/main" objectType="CheckBox" fmlaLink="$AP$61" lockText="1" noThreeD="1"/>
</file>

<file path=xl/ctrlProps/ctrlProp122.xml><?xml version="1.0" encoding="utf-8"?>
<formControlPr xmlns="http://schemas.microsoft.com/office/spreadsheetml/2009/9/main" objectType="CheckBox" fmlaLink="$AB$38" lockText="1" noThreeD="1"/>
</file>

<file path=xl/ctrlProps/ctrlProp123.xml><?xml version="1.0" encoding="utf-8"?>
<formControlPr xmlns="http://schemas.microsoft.com/office/spreadsheetml/2009/9/main" objectType="CheckBox" fmlaLink="$AB$39" lockText="1" noThreeD="1"/>
</file>

<file path=xl/ctrlProps/ctrlProp124.xml><?xml version="1.0" encoding="utf-8"?>
<formControlPr xmlns="http://schemas.microsoft.com/office/spreadsheetml/2009/9/main" objectType="CheckBox" fmlaLink="$AB$40" lockText="1" noThreeD="1"/>
</file>

<file path=xl/ctrlProps/ctrlProp125.xml><?xml version="1.0" encoding="utf-8"?>
<formControlPr xmlns="http://schemas.microsoft.com/office/spreadsheetml/2009/9/main" objectType="CheckBox" fmlaLink="$AB$48" lockText="1" noThreeD="1"/>
</file>

<file path=xl/ctrlProps/ctrlProp126.xml><?xml version="1.0" encoding="utf-8"?>
<formControlPr xmlns="http://schemas.microsoft.com/office/spreadsheetml/2009/9/main" objectType="CheckBox" fmlaLink="$AB$47" lockText="1" noThreeD="1"/>
</file>

<file path=xl/ctrlProps/ctrlProp127.xml><?xml version="1.0" encoding="utf-8"?>
<formControlPr xmlns="http://schemas.microsoft.com/office/spreadsheetml/2009/9/main" objectType="CheckBox" fmlaLink="$AB$41" lockText="1" noThreeD="1"/>
</file>

<file path=xl/ctrlProps/ctrlProp128.xml><?xml version="1.0" encoding="utf-8"?>
<formControlPr xmlns="http://schemas.microsoft.com/office/spreadsheetml/2009/9/main" objectType="CheckBox" fmlaLink="$AB$42" lockText="1" noThreeD="1"/>
</file>

<file path=xl/ctrlProps/ctrlProp129.xml><?xml version="1.0" encoding="utf-8"?>
<formControlPr xmlns="http://schemas.microsoft.com/office/spreadsheetml/2009/9/main" objectType="CheckBox" fmlaLink="$AB$43" lockText="1" noThreeD="1"/>
</file>

<file path=xl/ctrlProps/ctrlProp130.xml><?xml version="1.0" encoding="utf-8"?>
<formControlPr xmlns="http://schemas.microsoft.com/office/spreadsheetml/2009/9/main" objectType="CheckBox" fmlaLink="$AB$49" lockText="1" noThreeD="1"/>
</file>

<file path=xl/ctrlProps/ctrlProp131.xml><?xml version="1.0" encoding="utf-8"?>
<formControlPr xmlns="http://schemas.microsoft.com/office/spreadsheetml/2009/9/main" objectType="CheckBox" fmlaLink="$AB$50" lockText="1" noThreeD="1"/>
</file>

<file path=xl/ctrlProps/ctrlProp132.xml><?xml version="1.0" encoding="utf-8"?>
<formControlPr xmlns="http://schemas.microsoft.com/office/spreadsheetml/2009/9/main" objectType="CheckBox" fmlaLink="$AB$51" lockText="1" noThreeD="1"/>
</file>

<file path=xl/ctrlProps/ctrlProp133.xml><?xml version="1.0" encoding="utf-8"?>
<formControlPr xmlns="http://schemas.microsoft.com/office/spreadsheetml/2009/9/main" objectType="CheckBox" fmlaLink="$AB$52" lockText="1" noThreeD="1"/>
</file>

<file path=xl/ctrlProps/ctrlProp134.xml><?xml version="1.0" encoding="utf-8"?>
<formControlPr xmlns="http://schemas.microsoft.com/office/spreadsheetml/2009/9/main" objectType="CheckBox" fmlaLink="$AH$45" lockText="1" noThreeD="1"/>
</file>

<file path=xl/ctrlProps/ctrlProp135.xml><?xml version="1.0" encoding="utf-8"?>
<formControlPr xmlns="http://schemas.microsoft.com/office/spreadsheetml/2009/9/main" objectType="CheckBox" fmlaLink="$AM$45" lockText="1" noThreeD="1"/>
</file>

<file path=xl/ctrlProps/ctrlProp136.xml><?xml version="1.0" encoding="utf-8"?>
<formControlPr xmlns="http://schemas.microsoft.com/office/spreadsheetml/2009/9/main" objectType="Drop" dropLines="4" dropStyle="combo" dx="22" fmlaLink="CU149" fmlaRange="$DZ$167:$DZ$170" noThreeD="1" sel="4" val="0"/>
</file>

<file path=xl/ctrlProps/ctrlProp137.xml><?xml version="1.0" encoding="utf-8"?>
<formControlPr xmlns="http://schemas.microsoft.com/office/spreadsheetml/2009/9/main" objectType="Drop" dropLines="5" dropStyle="combo" dx="22" fmlaLink="CV149" fmlaRange="$DZ$166:$DZ$170" noThreeD="1" sel="5" val="0"/>
</file>

<file path=xl/ctrlProps/ctrlProp138.xml><?xml version="1.0" encoding="utf-8"?>
<formControlPr xmlns="http://schemas.microsoft.com/office/spreadsheetml/2009/9/main" objectType="Drop" dropLines="4" dropStyle="combo" dx="22" fmlaLink="CW149" fmlaRange="$DZ$167:$DZ$170" noThreeD="1" sel="4" val="0"/>
</file>

<file path=xl/ctrlProps/ctrlProp139.xml><?xml version="1.0" encoding="utf-8"?>
<formControlPr xmlns="http://schemas.microsoft.com/office/spreadsheetml/2009/9/main" objectType="Drop" dropStyle="combo" dx="22" fmlaLink="$AA$94" fmlaRange="$FN$158:$FN$161" noThreeD="1" sel="1" val="0"/>
</file>

<file path=xl/ctrlProps/ctrlProp140.xml><?xml version="1.0" encoding="utf-8"?>
<formControlPr xmlns="http://schemas.microsoft.com/office/spreadsheetml/2009/9/main" objectType="Drop" dropStyle="combo" dx="22" fmlaLink="$AA$93" fmlaRange="$FN$158:$FN$161" noThreeD="1" sel="1" val="0"/>
</file>

<file path=xl/ctrlProps/ctrlProp141.xml><?xml version="1.0" encoding="utf-8"?>
<formControlPr xmlns="http://schemas.microsoft.com/office/spreadsheetml/2009/9/main" objectType="Drop" dropStyle="combo" dx="22" fmlaLink="$AA$95" fmlaRange="$FN$158:$FN$161" noThreeD="1" sel="1" val="0"/>
</file>

<file path=xl/ctrlProps/ctrlProp142.xml><?xml version="1.0" encoding="utf-8"?>
<formControlPr xmlns="http://schemas.microsoft.com/office/spreadsheetml/2009/9/main" objectType="CheckBox" fmlaLink="$AB$30" lockText="1" noThreeD="1"/>
</file>

<file path=xl/ctrlProps/ctrlProp143.xml><?xml version="1.0" encoding="utf-8"?>
<formControlPr xmlns="http://schemas.microsoft.com/office/spreadsheetml/2009/9/main" objectType="CheckBox" fmlaLink="$AB$36" lockText="1" noThreeD="1"/>
</file>

<file path=xl/ctrlProps/ctrlProp144.xml><?xml version="1.0" encoding="utf-8"?>
<formControlPr xmlns="http://schemas.microsoft.com/office/spreadsheetml/2009/9/main" objectType="CheckBox" fmlaLink="K11" lockText="1" noThreeD="1"/>
</file>

<file path=xl/ctrlProps/ctrlProp145.xml><?xml version="1.0" encoding="utf-8"?>
<formControlPr xmlns="http://schemas.microsoft.com/office/spreadsheetml/2009/9/main" objectType="CheckBox" checked="Checked" fmlaLink="$BM$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9</xdr:col>
          <xdr:colOff>0</xdr:colOff>
          <xdr:row>4</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9</xdr:col>
          <xdr:colOff>0</xdr:colOff>
          <xdr:row>6</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9</xdr:col>
          <xdr:colOff>0</xdr:colOff>
          <xdr:row>7</xdr:row>
          <xdr:rowOff>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8</xdr:col>
          <xdr:colOff>0</xdr:colOff>
          <xdr:row>19</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26</xdr:row>
          <xdr:rowOff>0</xdr:rowOff>
        </xdr:from>
        <xdr:to>
          <xdr:col>8</xdr:col>
          <xdr:colOff>0</xdr:colOff>
          <xdr:row>27</xdr:row>
          <xdr:rowOff>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14</xdr:col>
          <xdr:colOff>0</xdr:colOff>
          <xdr:row>46</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8</xdr:col>
          <xdr:colOff>0</xdr:colOff>
          <xdr:row>46</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8</xdr:col>
          <xdr:colOff>0</xdr:colOff>
          <xdr:row>51</xdr:row>
          <xdr:rowOff>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14</xdr:col>
          <xdr:colOff>0</xdr:colOff>
          <xdr:row>51</xdr:row>
          <xdr:rowOff>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6</xdr:col>
          <xdr:colOff>0</xdr:colOff>
          <xdr:row>56</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10</xdr:col>
          <xdr:colOff>0</xdr:colOff>
          <xdr:row>46</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10</xdr:col>
          <xdr:colOff>0</xdr:colOff>
          <xdr:row>51</xdr:row>
          <xdr:rowOff>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8</xdr:col>
          <xdr:colOff>0</xdr:colOff>
          <xdr:row>56</xdr:row>
          <xdr:rowOff>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0</xdr:rowOff>
        </xdr:from>
        <xdr:to>
          <xdr:col>20</xdr:col>
          <xdr:colOff>0</xdr:colOff>
          <xdr:row>86</xdr:row>
          <xdr:rowOff>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86</xdr:row>
          <xdr:rowOff>0</xdr:rowOff>
        </xdr:from>
        <xdr:to>
          <xdr:col>20</xdr:col>
          <xdr:colOff>0</xdr:colOff>
          <xdr:row>87</xdr:row>
          <xdr:rowOff>0</xdr:rowOff>
        </xdr:to>
        <xdr:sp macro="" textlink="">
          <xdr:nvSpPr>
            <xdr:cNvPr id="2092" name="Drop Dow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87</xdr:row>
          <xdr:rowOff>0</xdr:rowOff>
        </xdr:from>
        <xdr:to>
          <xdr:col>20</xdr:col>
          <xdr:colOff>0</xdr:colOff>
          <xdr:row>88</xdr:row>
          <xdr:rowOff>0</xdr:rowOff>
        </xdr:to>
        <xdr:sp macro="" textlink="">
          <xdr:nvSpPr>
            <xdr:cNvPr id="2093" name="Drop Dow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88</xdr:row>
          <xdr:rowOff>0</xdr:rowOff>
        </xdr:from>
        <xdr:to>
          <xdr:col>20</xdr:col>
          <xdr:colOff>0</xdr:colOff>
          <xdr:row>89</xdr:row>
          <xdr:rowOff>0</xdr:rowOff>
        </xdr:to>
        <xdr:sp macro="" textlink="">
          <xdr:nvSpPr>
            <xdr:cNvPr id="2094" name="Drop Down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0</xdr:rowOff>
        </xdr:from>
        <xdr:to>
          <xdr:col>20</xdr:col>
          <xdr:colOff>0</xdr:colOff>
          <xdr:row>91</xdr:row>
          <xdr:rowOff>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20</xdr:col>
          <xdr:colOff>0</xdr:colOff>
          <xdr:row>90</xdr:row>
          <xdr:rowOff>0</xdr:rowOff>
        </xdr:to>
        <xdr:sp macro="" textlink="">
          <xdr:nvSpPr>
            <xdr:cNvPr id="2096" name="Drop Dow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0</xdr:rowOff>
        </xdr:from>
        <xdr:to>
          <xdr:col>20</xdr:col>
          <xdr:colOff>0</xdr:colOff>
          <xdr:row>92</xdr:row>
          <xdr:rowOff>0</xdr:rowOff>
        </xdr:to>
        <xdr:sp macro="" textlink="">
          <xdr:nvSpPr>
            <xdr:cNvPr id="2097" name="Drop Down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92</xdr:row>
          <xdr:rowOff>0</xdr:rowOff>
        </xdr:from>
        <xdr:to>
          <xdr:col>20</xdr:col>
          <xdr:colOff>0</xdr:colOff>
          <xdr:row>93</xdr:row>
          <xdr:rowOff>0</xdr:rowOff>
        </xdr:to>
        <xdr:sp macro="" textlink="">
          <xdr:nvSpPr>
            <xdr:cNvPr id="2098" name="Drop Down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0</xdr:rowOff>
        </xdr:from>
        <xdr:to>
          <xdr:col>4</xdr:col>
          <xdr:colOff>419100</xdr:colOff>
          <xdr:row>41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6</xdr:col>
          <xdr:colOff>428625</xdr:colOff>
          <xdr:row>41</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40</xdr:row>
          <xdr:rowOff>9525</xdr:rowOff>
        </xdr:from>
        <xdr:to>
          <xdr:col>8</xdr:col>
          <xdr:colOff>419100</xdr:colOff>
          <xdr:row>41</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40</xdr:row>
          <xdr:rowOff>0</xdr:rowOff>
        </xdr:from>
        <xdr:to>
          <xdr:col>10</xdr:col>
          <xdr:colOff>438150</xdr:colOff>
          <xdr:row>41</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0</xdr:rowOff>
        </xdr:from>
        <xdr:to>
          <xdr:col>12</xdr:col>
          <xdr:colOff>438150</xdr:colOff>
          <xdr:row>41</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40</xdr:row>
          <xdr:rowOff>9525</xdr:rowOff>
        </xdr:from>
        <xdr:to>
          <xdr:col>14</xdr:col>
          <xdr:colOff>438150</xdr:colOff>
          <xdr:row>41</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16</xdr:col>
          <xdr:colOff>390525</xdr:colOff>
          <xdr:row>41</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342900</xdr:rowOff>
        </xdr:from>
        <xdr:to>
          <xdr:col>19</xdr:col>
          <xdr:colOff>0</xdr:colOff>
          <xdr:row>41</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0</xdr:rowOff>
        </xdr:from>
        <xdr:to>
          <xdr:col>4</xdr:col>
          <xdr:colOff>419100</xdr:colOff>
          <xdr:row>42</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0</xdr:rowOff>
        </xdr:from>
        <xdr:to>
          <xdr:col>6</xdr:col>
          <xdr:colOff>438150</xdr:colOff>
          <xdr:row>42</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0</xdr:rowOff>
        </xdr:from>
        <xdr:to>
          <xdr:col>8</xdr:col>
          <xdr:colOff>438150</xdr:colOff>
          <xdr:row>42</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41</xdr:row>
          <xdr:rowOff>0</xdr:rowOff>
        </xdr:from>
        <xdr:to>
          <xdr:col>10</xdr:col>
          <xdr:colOff>447675</xdr:colOff>
          <xdr:row>42</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0</xdr:rowOff>
        </xdr:from>
        <xdr:to>
          <xdr:col>12</xdr:col>
          <xdr:colOff>438150</xdr:colOff>
          <xdr:row>42</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28575</xdr:rowOff>
        </xdr:from>
        <xdr:to>
          <xdr:col>14</xdr:col>
          <xdr:colOff>438150</xdr:colOff>
          <xdr:row>41</xdr:row>
          <xdr:rowOff>333375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xdr:row>
          <xdr:rowOff>19050</xdr:rowOff>
        </xdr:from>
        <xdr:to>
          <xdr:col>19</xdr:col>
          <xdr:colOff>0</xdr:colOff>
          <xdr:row>41</xdr:row>
          <xdr:rowOff>333375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9525</xdr:rowOff>
        </xdr:from>
        <xdr:to>
          <xdr:col>4</xdr:col>
          <xdr:colOff>428625</xdr:colOff>
          <xdr:row>43</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9525</xdr:rowOff>
        </xdr:from>
        <xdr:to>
          <xdr:col>6</xdr:col>
          <xdr:colOff>428625</xdr:colOff>
          <xdr:row>43</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9525</xdr:rowOff>
        </xdr:from>
        <xdr:to>
          <xdr:col>8</xdr:col>
          <xdr:colOff>438150</xdr:colOff>
          <xdr:row>43</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0</xdr:rowOff>
        </xdr:from>
        <xdr:to>
          <xdr:col>10</xdr:col>
          <xdr:colOff>428625</xdr:colOff>
          <xdr:row>43</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0</xdr:rowOff>
        </xdr:from>
        <xdr:to>
          <xdr:col>14</xdr:col>
          <xdr:colOff>466725</xdr:colOff>
          <xdr:row>42</xdr:row>
          <xdr:rowOff>333375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43</xdr:row>
          <xdr:rowOff>0</xdr:rowOff>
        </xdr:from>
        <xdr:to>
          <xdr:col>12</xdr:col>
          <xdr:colOff>428625</xdr:colOff>
          <xdr:row>44</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0</xdr:rowOff>
        </xdr:from>
        <xdr:to>
          <xdr:col>14</xdr:col>
          <xdr:colOff>428625</xdr:colOff>
          <xdr:row>44</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0</xdr:rowOff>
        </xdr:from>
        <xdr:to>
          <xdr:col>16</xdr:col>
          <xdr:colOff>457200</xdr:colOff>
          <xdr:row>44</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314325</xdr:colOff>
          <xdr:row>47</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土木工事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381000</xdr:colOff>
          <xdr:row>47</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9</xdr:col>
          <xdr:colOff>400050</xdr:colOff>
          <xdr:row>47</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419100</xdr:colOff>
          <xdr:row>47</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左官工事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409575</xdr:colOff>
          <xdr:row>47</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とび･土工工事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352425</xdr:colOff>
          <xdr:row>47</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石工事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352425</xdr:colOff>
          <xdr:row>47</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19</xdr:col>
          <xdr:colOff>352425</xdr:colOff>
          <xdr:row>47</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314325</xdr:colOff>
          <xdr:row>48</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381000</xdr:colOff>
          <xdr:row>48</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タイル・れんが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400050</xdr:colOff>
          <xdr:row>48</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鋼構造物工事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419100</xdr:colOff>
          <xdr:row>48</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409575</xdr:colOff>
          <xdr:row>48</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352425</xdr:colOff>
          <xdr:row>48</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しゅんせつ工事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0</xdr:rowOff>
        </xdr:from>
        <xdr:to>
          <xdr:col>17</xdr:col>
          <xdr:colOff>352425</xdr:colOff>
          <xdr:row>48</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板金工事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19</xdr:col>
          <xdr:colOff>352425</xdr:colOff>
          <xdr:row>48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314325</xdr:colOff>
          <xdr:row>49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381000</xdr:colOff>
          <xdr:row>49</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防水工事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9</xdr:col>
          <xdr:colOff>400050</xdr:colOff>
          <xdr:row>49</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内装仕上工事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419100</xdr:colOff>
          <xdr:row>49</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機械器具設置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0</xdr:rowOff>
        </xdr:from>
        <xdr:to>
          <xdr:col>13</xdr:col>
          <xdr:colOff>409575</xdr:colOff>
          <xdr:row>49</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熱絶縁工事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352425</xdr:colOff>
          <xdr:row>49</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電気通信工事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0</xdr:rowOff>
        </xdr:from>
        <xdr:to>
          <xdr:col>17</xdr:col>
          <xdr:colOff>352425</xdr:colOff>
          <xdr:row>49</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造園工事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19</xdr:col>
          <xdr:colOff>352425</xdr:colOff>
          <xdr:row>49</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さく井工事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314325</xdr:colOff>
          <xdr:row>50</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建具工事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352425</xdr:colOff>
          <xdr:row>50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水道施設工事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400050</xdr:colOff>
          <xdr:row>50</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消防施設工事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419100</xdr:colOff>
          <xdr:row>50</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清掃施設工事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304800</xdr:colOff>
          <xdr:row>52</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土木工事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428625</xdr:colOff>
          <xdr:row>52</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438150</xdr:colOff>
          <xdr:row>52</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0</xdr:rowOff>
        </xdr:from>
        <xdr:to>
          <xdr:col>11</xdr:col>
          <xdr:colOff>438150</xdr:colOff>
          <xdr:row>52</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左官工事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13</xdr:col>
          <xdr:colOff>400050</xdr:colOff>
          <xdr:row>52</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とび･土工工事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409575</xdr:colOff>
          <xdr:row>52</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石工事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0</xdr:rowOff>
        </xdr:from>
        <xdr:to>
          <xdr:col>17</xdr:col>
          <xdr:colOff>333375</xdr:colOff>
          <xdr:row>52</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0</xdr:rowOff>
        </xdr:from>
        <xdr:to>
          <xdr:col>19</xdr:col>
          <xdr:colOff>257175</xdr:colOff>
          <xdr:row>52</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304800</xdr:colOff>
          <xdr:row>53</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428625</xdr:colOff>
          <xdr:row>53</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タイル・れんが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438150</xdr:colOff>
          <xdr:row>53</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鋼構造物工事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438150</xdr:colOff>
          <xdr:row>53</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13</xdr:col>
          <xdr:colOff>400050</xdr:colOff>
          <xdr:row>53</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409575</xdr:colOff>
          <xdr:row>53</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しゅんせつ工事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0</xdr:rowOff>
        </xdr:from>
        <xdr:to>
          <xdr:col>17</xdr:col>
          <xdr:colOff>333375</xdr:colOff>
          <xdr:row>53</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板金工事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257175</xdr:colOff>
          <xdr:row>53</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304800</xdr:colOff>
          <xdr:row>54</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塗装工事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428625</xdr:colOff>
          <xdr:row>54</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防水工事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438150</xdr:colOff>
          <xdr:row>54</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内装仕上工事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438150</xdr:colOff>
          <xdr:row>54</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機械器具設置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0</xdr:rowOff>
        </xdr:from>
        <xdr:to>
          <xdr:col>13</xdr:col>
          <xdr:colOff>400050</xdr:colOff>
          <xdr:row>54</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熱絶縁工事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409575</xdr:colOff>
          <xdr:row>54</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電気通信工事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0</xdr:rowOff>
        </xdr:from>
        <xdr:to>
          <xdr:col>17</xdr:col>
          <xdr:colOff>333375</xdr:colOff>
          <xdr:row>54</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造園工事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257175</xdr:colOff>
          <xdr:row>54</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さく井工事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304800</xdr:colOff>
          <xdr:row>55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建具工事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428625</xdr:colOff>
          <xdr:row>55</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水道施設工事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438150</xdr:colOff>
          <xdr:row>55</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消防施設工事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11</xdr:col>
          <xdr:colOff>438150</xdr:colOff>
          <xdr:row>55</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清掃施設工事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485775</xdr:colOff>
          <xdr:row>59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河川・砂防・海岸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59</xdr:row>
          <xdr:rowOff>0</xdr:rowOff>
        </xdr:from>
        <xdr:to>
          <xdr:col>5</xdr:col>
          <xdr:colOff>390525</xdr:colOff>
          <xdr:row>60</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森林土木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5</xdr:col>
          <xdr:colOff>390525</xdr:colOff>
          <xdr:row>61</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トンネル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400050</xdr:colOff>
          <xdr:row>59</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港湾・空港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381000</xdr:colOff>
          <xdr:row>60</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水産土木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7</xdr:col>
          <xdr:colOff>485775</xdr:colOff>
          <xdr:row>61</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施工計画・設備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58</xdr:row>
          <xdr:rowOff>0</xdr:rowOff>
        </xdr:from>
        <xdr:to>
          <xdr:col>9</xdr:col>
          <xdr:colOff>381000</xdr:colOff>
          <xdr:row>59</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電力土木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390525</xdr:colOff>
          <xdr:row>60</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390525</xdr:colOff>
          <xdr:row>61</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建設環境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371475</xdr:colOff>
          <xdr:row>59</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390525</xdr:colOff>
          <xdr:row>60</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造園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371475</xdr:colOff>
          <xdr:row>61</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371475</xdr:colOff>
          <xdr:row>59</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0</xdr:rowOff>
        </xdr:from>
        <xdr:to>
          <xdr:col>13</xdr:col>
          <xdr:colOff>485775</xdr:colOff>
          <xdr:row>60</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都市・地方計画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13</xdr:col>
          <xdr:colOff>381000</xdr:colOff>
          <xdr:row>61</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電気電子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485775</xdr:colOff>
          <xdr:row>59</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上水道工業用水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15</xdr:col>
          <xdr:colOff>428625</xdr:colOff>
          <xdr:row>60</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0</xdr:rowOff>
        </xdr:from>
        <xdr:to>
          <xdr:col>17</xdr:col>
          <xdr:colOff>304800</xdr:colOff>
          <xdr:row>59</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0</xdr:rowOff>
        </xdr:from>
        <xdr:to>
          <xdr:col>17</xdr:col>
          <xdr:colOff>409575</xdr:colOff>
          <xdr:row>60</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土質・基礎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390525</xdr:colOff>
          <xdr:row>59</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0</xdr:rowOff>
        </xdr:from>
        <xdr:to>
          <xdr:col>19</xdr:col>
          <xdr:colOff>485775</xdr:colOff>
          <xdr:row>60</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鋼構造・コンクリ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42</xdr:row>
          <xdr:rowOff>9525</xdr:rowOff>
        </xdr:from>
        <xdr:to>
          <xdr:col>16</xdr:col>
          <xdr:colOff>409575</xdr:colOff>
          <xdr:row>43</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42</xdr:row>
          <xdr:rowOff>9525</xdr:rowOff>
        </xdr:from>
        <xdr:to>
          <xdr:col>19</xdr:col>
          <xdr:colOff>0</xdr:colOff>
          <xdr:row>43</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0</xdr:rowOff>
        </xdr:from>
        <xdr:to>
          <xdr:col>4</xdr:col>
          <xdr:colOff>428625</xdr:colOff>
          <xdr:row>43</xdr:row>
          <xdr:rowOff>333375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0</xdr:rowOff>
        </xdr:from>
        <xdr:to>
          <xdr:col>4</xdr:col>
          <xdr:colOff>428625</xdr:colOff>
          <xdr:row>44</xdr:row>
          <xdr:rowOff>333375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43</xdr:row>
          <xdr:rowOff>9525</xdr:rowOff>
        </xdr:from>
        <xdr:to>
          <xdr:col>19</xdr:col>
          <xdr:colOff>0</xdr:colOff>
          <xdr:row>44</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428625</xdr:colOff>
          <xdr:row>44</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9525</xdr:rowOff>
        </xdr:from>
        <xdr:to>
          <xdr:col>8</xdr:col>
          <xdr:colOff>428625</xdr:colOff>
          <xdr:row>44</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9525</xdr:rowOff>
        </xdr:from>
        <xdr:to>
          <xdr:col>10</xdr:col>
          <xdr:colOff>428625</xdr:colOff>
          <xdr:row>44</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9525</xdr:rowOff>
        </xdr:from>
        <xdr:to>
          <xdr:col>6</xdr:col>
          <xdr:colOff>428625</xdr:colOff>
          <xdr:row>45</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9525</xdr:rowOff>
        </xdr:from>
        <xdr:to>
          <xdr:col>8</xdr:col>
          <xdr:colOff>428625</xdr:colOff>
          <xdr:row>45</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9525</xdr:rowOff>
        </xdr:from>
        <xdr:to>
          <xdr:col>10</xdr:col>
          <xdr:colOff>428625</xdr:colOff>
          <xdr:row>45</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44</xdr:row>
          <xdr:rowOff>9525</xdr:rowOff>
        </xdr:from>
        <xdr:to>
          <xdr:col>12</xdr:col>
          <xdr:colOff>428625</xdr:colOff>
          <xdr:row>45</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9525</xdr:rowOff>
        </xdr:from>
        <xdr:to>
          <xdr:col>13</xdr:col>
          <xdr:colOff>409575</xdr:colOff>
          <xdr:row>50</xdr:row>
          <xdr:rowOff>0</xdr:rowOff>
        </xdr:to>
        <xdr:sp macro="" textlink="">
          <xdr:nvSpPr>
            <xdr:cNvPr id="2282" name="Check Box 234" descr="解体工事"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解体工事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9525</xdr:rowOff>
        </xdr:from>
        <xdr:to>
          <xdr:col>13</xdr:col>
          <xdr:colOff>400050</xdr:colOff>
          <xdr:row>55</xdr:row>
          <xdr:rowOff>0</xdr:rowOff>
        </xdr:to>
        <xdr:sp macro="" textlink="">
          <xdr:nvSpPr>
            <xdr:cNvPr id="2283" name="Check Box 235" descr="解体工事"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解体工事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8</xdr:col>
          <xdr:colOff>0</xdr:colOff>
          <xdr:row>67</xdr:row>
          <xdr:rowOff>0</xdr:rowOff>
        </xdr:to>
        <xdr:sp macro="" textlink="">
          <xdr:nvSpPr>
            <xdr:cNvPr id="2284" name="Drop Down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8</xdr:col>
          <xdr:colOff>0</xdr:colOff>
          <xdr:row>68</xdr:row>
          <xdr:rowOff>0</xdr:rowOff>
        </xdr:to>
        <xdr:sp macro="" textlink="">
          <xdr:nvSpPr>
            <xdr:cNvPr id="2285" name="Drop Down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8</xdr:col>
          <xdr:colOff>0</xdr:colOff>
          <xdr:row>69</xdr:row>
          <xdr:rowOff>0</xdr:rowOff>
        </xdr:to>
        <xdr:sp macro="" textlink="">
          <xdr:nvSpPr>
            <xdr:cNvPr id="2286" name="Drop Down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93</xdr:row>
          <xdr:rowOff>0</xdr:rowOff>
        </xdr:from>
        <xdr:to>
          <xdr:col>20</xdr:col>
          <xdr:colOff>0</xdr:colOff>
          <xdr:row>94</xdr:row>
          <xdr:rowOff>0</xdr:rowOff>
        </xdr:to>
        <xdr:sp macro="" textlink="">
          <xdr:nvSpPr>
            <xdr:cNvPr id="2287" name="Drop Down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485775</xdr:colOff>
          <xdr:row>95</xdr:row>
          <xdr:rowOff>0</xdr:rowOff>
        </xdr:to>
        <xdr:sp macro="" textlink="">
          <xdr:nvSpPr>
            <xdr:cNvPr id="2289" name="Drop Down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20</xdr:col>
          <xdr:colOff>0</xdr:colOff>
          <xdr:row>95</xdr:row>
          <xdr:rowOff>0</xdr:rowOff>
        </xdr:to>
        <xdr:sp macro="" textlink="">
          <xdr:nvSpPr>
            <xdr:cNvPr id="2290" name="Drop Down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28575</xdr:rowOff>
        </xdr:from>
        <xdr:to>
          <xdr:col>16</xdr:col>
          <xdr:colOff>438150</xdr:colOff>
          <xdr:row>41</xdr:row>
          <xdr:rowOff>333375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42</xdr:row>
          <xdr:rowOff>9525</xdr:rowOff>
        </xdr:from>
        <xdr:to>
          <xdr:col>12</xdr:col>
          <xdr:colOff>428625</xdr:colOff>
          <xdr:row>43</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771525</xdr:colOff>
      <xdr:row>8</xdr:row>
      <xdr:rowOff>104775</xdr:rowOff>
    </xdr:from>
    <xdr:to>
      <xdr:col>8</xdr:col>
      <xdr:colOff>781049</xdr:colOff>
      <xdr:row>11</xdr:row>
      <xdr:rowOff>114300</xdr:rowOff>
    </xdr:to>
    <xdr:sp macro="" textlink="">
      <xdr:nvSpPr>
        <xdr:cNvPr id="4097" name="Oval 1">
          <a:extLst>
            <a:ext uri="{FF2B5EF4-FFF2-40B4-BE49-F238E27FC236}">
              <a16:creationId xmlns:a16="http://schemas.microsoft.com/office/drawing/2014/main" id="{00000000-0008-0000-0100-000001100000}"/>
            </a:ext>
          </a:extLst>
        </xdr:cNvPr>
        <xdr:cNvSpPr>
          <a:spLocks noChangeArrowheads="1"/>
        </xdr:cNvSpPr>
      </xdr:nvSpPr>
      <xdr:spPr bwMode="auto">
        <a:xfrm>
          <a:off x="5905500" y="1962150"/>
          <a:ext cx="866774" cy="857250"/>
        </a:xfrm>
        <a:prstGeom prst="ellipse">
          <a:avLst/>
        </a:prstGeom>
        <a:noFill/>
        <a:ln w="3175">
          <a:solidFill>
            <a:srgbClr val="C0C0C0"/>
          </a:solidFill>
          <a:prstDash val="sysDash"/>
          <a:round/>
          <a:headEnd/>
          <a:tailEnd/>
        </a:ln>
      </xdr:spPr>
      <xdr:txBody>
        <a:bodyPr vertOverflow="overflow" horzOverflow="overflow" wrap="square" lIns="0" tIns="18288" rIns="0" bIns="18288" anchor="ctr" upright="1"/>
        <a:lstStyle/>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endParaRPr lang="en-US" altLang="ja-JP" sz="1000" b="0" i="0" u="none" strike="noStrike" baseline="0">
            <a:solidFill>
              <a:srgbClr val="C0C0C0"/>
            </a:solidFill>
            <a:latin typeface="ＭＳ ゴシック"/>
            <a:ea typeface="ＭＳ ゴシック"/>
          </a:endParaRPr>
        </a:p>
        <a:p>
          <a:pPr algn="ctr" rtl="0">
            <a:defRPr sz="1000"/>
          </a:pPr>
          <a:r>
            <a:rPr lang="ja-JP" altLang="en-US" sz="900" b="0" i="0" u="none" strike="noStrike" baseline="0">
              <a:solidFill>
                <a:schemeClr val="bg1">
                  <a:lumMod val="75000"/>
                </a:schemeClr>
              </a:solidFill>
              <a:latin typeface="ＭＳ ゴシック"/>
              <a:ea typeface="ＭＳ ゴシック"/>
            </a:rPr>
            <a:t>実印 又は届出印</a:t>
          </a:r>
        </a:p>
      </xdr:txBody>
    </xdr:sp>
    <xdr:clientData/>
  </xdr:twoCellAnchor>
  <xdr:twoCellAnchor>
    <xdr:from>
      <xdr:col>0</xdr:col>
      <xdr:colOff>285750</xdr:colOff>
      <xdr:row>31</xdr:row>
      <xdr:rowOff>9524</xdr:rowOff>
    </xdr:from>
    <xdr:to>
      <xdr:col>8</xdr:col>
      <xdr:colOff>485775</xdr:colOff>
      <xdr:row>39</xdr:row>
      <xdr:rowOff>38100</xdr:rowOff>
    </xdr:to>
    <xdr:sp macro="" textlink="">
      <xdr:nvSpPr>
        <xdr:cNvPr id="4098" name="Text Box 2">
          <a:extLst>
            <a:ext uri="{FF2B5EF4-FFF2-40B4-BE49-F238E27FC236}">
              <a16:creationId xmlns:a16="http://schemas.microsoft.com/office/drawing/2014/main" id="{00000000-0008-0000-0100-000002100000}"/>
            </a:ext>
          </a:extLst>
        </xdr:cNvPr>
        <xdr:cNvSpPr txBox="1">
          <a:spLocks noChangeArrowheads="1"/>
        </xdr:cNvSpPr>
      </xdr:nvSpPr>
      <xdr:spPr bwMode="auto">
        <a:xfrm>
          <a:off x="285750" y="8477249"/>
          <a:ext cx="6067425" cy="1400176"/>
        </a:xfrm>
        <a:prstGeom prst="rect">
          <a:avLst/>
        </a:prstGeom>
        <a:no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行政書士法施行規則第</a:t>
          </a:r>
          <a:r>
            <a:rPr lang="en-US" altLang="ja-JP" sz="1100" b="0" i="0" u="none" strike="noStrike" baseline="0">
              <a:solidFill>
                <a:srgbClr val="FF0000"/>
              </a:solidFill>
              <a:latin typeface="ＭＳ ゴシック"/>
              <a:ea typeface="ＭＳ ゴシック"/>
            </a:rPr>
            <a:t>9</a:t>
          </a:r>
          <a:r>
            <a:rPr lang="ja-JP" altLang="en-US" sz="1100" b="0" i="0" u="none" strike="noStrike" baseline="0">
              <a:solidFill>
                <a:srgbClr val="FF0000"/>
              </a:solidFill>
              <a:latin typeface="ＭＳ ゴシック"/>
              <a:ea typeface="ＭＳ ゴシック"/>
            </a:rPr>
            <a:t>条第</a:t>
          </a:r>
          <a:r>
            <a:rPr lang="en-US" altLang="ja-JP" sz="1100" b="0" i="0" u="none" strike="noStrike" baseline="0">
              <a:solidFill>
                <a:srgbClr val="FF0000"/>
              </a:solidFill>
              <a:latin typeface="ＭＳ ゴシック"/>
              <a:ea typeface="ＭＳ ゴシック"/>
            </a:rPr>
            <a:t>2</a:t>
          </a:r>
          <a:r>
            <a:rPr lang="ja-JP" altLang="en-US" sz="1100" b="0" i="0" u="none" strike="noStrike" baseline="0">
              <a:solidFill>
                <a:srgbClr val="FF0000"/>
              </a:solidFill>
              <a:latin typeface="ＭＳ ゴシック"/>
              <a:ea typeface="ＭＳ ゴシック"/>
            </a:rPr>
            <a:t>項による行政書士記名押印欄</a:t>
          </a:r>
          <a:endParaRPr lang="ja-JP" altLang="en-US" sz="1000" b="0" i="0" u="none" strike="noStrike" baseline="0">
            <a:solidFill>
              <a:srgbClr val="000000"/>
            </a:solidFill>
            <a:latin typeface="Century"/>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Century"/>
            </a:rPr>
            <a:t> </a:t>
          </a:r>
          <a:r>
            <a:rPr lang="ja-JP" altLang="ja-JP" sz="1000" b="0" i="0" baseline="0">
              <a:effectLst/>
              <a:latin typeface="+mn-lt"/>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行政書士は、作成した書類に記名して職印を押さなければならない。） </a:t>
          </a:r>
          <a:endParaRPr lang="ja-JP" altLang="ja-JP">
            <a:effectLst/>
          </a:endParaRPr>
        </a:p>
        <a:p>
          <a:pPr algn="l" rtl="0">
            <a:lnSpc>
              <a:spcPts val="1200"/>
            </a:lnSpc>
            <a:defRPr sz="1000"/>
          </a:pPr>
          <a:endParaRPr lang="ja-JP" altLang="en-US" sz="1000" b="0" i="0" u="none" strike="noStrike" baseline="0">
            <a:solidFill>
              <a:srgbClr val="000000"/>
            </a:solidFill>
            <a:latin typeface="Century"/>
          </a:endParaRPr>
        </a:p>
        <a:p>
          <a:pPr algn="l" rtl="0">
            <a:lnSpc>
              <a:spcPts val="1200"/>
            </a:lnSpc>
            <a:defRPr sz="1000"/>
          </a:pPr>
          <a:r>
            <a:rPr lang="ja-JP" altLang="en-US" sz="1100" b="0" i="0" u="none" strike="noStrike" baseline="0">
              <a:solidFill>
                <a:srgbClr val="000000"/>
              </a:solidFill>
              <a:latin typeface="Century"/>
            </a:rPr>
            <a:t> </a:t>
          </a:r>
          <a:endParaRPr lang="ja-JP" altLang="en-US" sz="1000" b="0" i="0" u="none" strike="noStrike" baseline="0">
            <a:solidFill>
              <a:srgbClr val="000000"/>
            </a:solidFill>
            <a:latin typeface="Century"/>
          </a:endParaRPr>
        </a:p>
        <a:p>
          <a:pPr algn="l" rtl="0">
            <a:lnSpc>
              <a:spcPts val="1100"/>
            </a:lnSpc>
            <a:defRPr sz="1000"/>
          </a:pPr>
          <a:r>
            <a:rPr lang="ja-JP" altLang="en-US" sz="1100" b="0" i="0" u="none" strike="noStrike" baseline="0">
              <a:solidFill>
                <a:srgbClr val="000000"/>
              </a:solidFill>
              <a:latin typeface="Century"/>
            </a:rPr>
            <a:t> </a:t>
          </a:r>
        </a:p>
      </xdr:txBody>
    </xdr:sp>
    <xdr:clientData/>
  </xdr:twoCellAnchor>
  <xdr:twoCellAnchor>
    <xdr:from>
      <xdr:col>7</xdr:col>
      <xdr:colOff>257175</xdr:colOff>
      <xdr:row>33</xdr:row>
      <xdr:rowOff>76200</xdr:rowOff>
    </xdr:from>
    <xdr:to>
      <xdr:col>8</xdr:col>
      <xdr:colOff>266700</xdr:colOff>
      <xdr:row>38</xdr:row>
      <xdr:rowOff>114300</xdr:rowOff>
    </xdr:to>
    <xdr:sp macro="" textlink="">
      <xdr:nvSpPr>
        <xdr:cNvPr id="12" name="Oval 1">
          <a:extLst>
            <a:ext uri="{FF2B5EF4-FFF2-40B4-BE49-F238E27FC236}">
              <a16:creationId xmlns:a16="http://schemas.microsoft.com/office/drawing/2014/main" id="{00000000-0008-0000-0100-00000C000000}"/>
            </a:ext>
          </a:extLst>
        </xdr:cNvPr>
        <xdr:cNvSpPr>
          <a:spLocks noChangeArrowheads="1"/>
        </xdr:cNvSpPr>
      </xdr:nvSpPr>
      <xdr:spPr bwMode="auto">
        <a:xfrm>
          <a:off x="5391150" y="9458325"/>
          <a:ext cx="866775" cy="895350"/>
        </a:xfrm>
        <a:prstGeom prst="roundRect">
          <a:avLst/>
        </a:prstGeom>
        <a:noFill/>
        <a:ln w="3175">
          <a:solidFill>
            <a:srgbClr val="C0C0C0"/>
          </a:solidFill>
          <a:prstDash val="sysDash"/>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chemeClr val="bg1">
                  <a:lumMod val="85000"/>
                </a:schemeClr>
              </a:solidFill>
              <a:latin typeface="ＭＳ ゴシック"/>
              <a:ea typeface="ＭＳ ゴシック"/>
            </a:rPr>
            <a:t>印</a:t>
          </a:r>
        </a:p>
      </xdr:txBody>
    </xdr:sp>
    <xdr:clientData/>
  </xdr:twoCellAnchor>
  <mc:AlternateContent xmlns:mc="http://schemas.openxmlformats.org/markup-compatibility/2006">
    <mc:Choice xmlns:a14="http://schemas.microsoft.com/office/drawing/2010/main" Requires="a14">
      <xdr:twoCellAnchor editAs="oneCell">
        <xdr:from>
          <xdr:col>9</xdr:col>
          <xdr:colOff>523875</xdr:colOff>
          <xdr:row>9</xdr:row>
          <xdr:rowOff>95250</xdr:rowOff>
        </xdr:from>
        <xdr:to>
          <xdr:col>12</xdr:col>
          <xdr:colOff>609600</xdr:colOff>
          <xdr:row>10</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代理人で申込書を作成する</a:t>
              </a:r>
            </a:p>
          </xdr:txBody>
        </xdr:sp>
        <xdr:clientData fPrintsWithSheet="0"/>
      </xdr:twoCellAnchor>
    </mc:Choice>
    <mc:Fallback/>
  </mc:AlternateContent>
  <xdr:twoCellAnchor>
    <xdr:from>
      <xdr:col>9</xdr:col>
      <xdr:colOff>466724</xdr:colOff>
      <xdr:row>10</xdr:row>
      <xdr:rowOff>228600</xdr:rowOff>
    </xdr:from>
    <xdr:to>
      <xdr:col>13</xdr:col>
      <xdr:colOff>47625</xdr:colOff>
      <xdr:row>11</xdr:row>
      <xdr:rowOff>133350</xdr:rowOff>
    </xdr:to>
    <xdr:sp macro="" textlink="">
      <xdr:nvSpPr>
        <xdr:cNvPr id="2" name="テキスト ボックス 1"/>
        <xdr:cNvSpPr txBox="1"/>
      </xdr:nvSpPr>
      <xdr:spPr>
        <a:xfrm>
          <a:off x="7010399" y="2562225"/>
          <a:ext cx="2324101"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代理人で申し込む場合は、代理人印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806450</xdr:colOff>
      <xdr:row>3</xdr:row>
      <xdr:rowOff>101600</xdr:rowOff>
    </xdr:from>
    <xdr:to>
      <xdr:col>8</xdr:col>
      <xdr:colOff>1749426</xdr:colOff>
      <xdr:row>6</xdr:row>
      <xdr:rowOff>12700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854700" y="561975"/>
          <a:ext cx="942976" cy="895350"/>
        </a:xfrm>
        <a:prstGeom prst="ellipse">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4400" b="1">
              <a:solidFill>
                <a:sysClr val="windowText" lastClr="000000"/>
              </a:solidFill>
              <a:latin typeface="HG丸ｺﾞｼｯｸM-PRO" pitchFamily="50" charset="-128"/>
              <a:ea typeface="HG丸ｺﾞｼｯｸM-PRO" pitchFamily="50" charset="-128"/>
            </a:rPr>
            <a:t>工</a:t>
          </a:r>
        </a:p>
      </xdr:txBody>
    </xdr:sp>
    <xdr:clientData/>
  </xdr:twoCellAnchor>
  <xdr:twoCellAnchor>
    <xdr:from>
      <xdr:col>2</xdr:col>
      <xdr:colOff>123828</xdr:colOff>
      <xdr:row>30</xdr:row>
      <xdr:rowOff>142874</xdr:rowOff>
    </xdr:from>
    <xdr:to>
      <xdr:col>2</xdr:col>
      <xdr:colOff>904878</xdr:colOff>
      <xdr:row>37</xdr:row>
      <xdr:rowOff>180974</xdr:rowOff>
    </xdr:to>
    <xdr:sp macro="" textlink="">
      <xdr:nvSpPr>
        <xdr:cNvPr id="3" name="ストライプ矢印 2">
          <a:extLst>
            <a:ext uri="{FF2B5EF4-FFF2-40B4-BE49-F238E27FC236}">
              <a16:creationId xmlns:a16="http://schemas.microsoft.com/office/drawing/2014/main" id="{00000000-0008-0000-0400-000003000000}"/>
            </a:ext>
          </a:extLst>
        </xdr:cNvPr>
        <xdr:cNvSpPr/>
      </xdr:nvSpPr>
      <xdr:spPr>
        <a:xfrm rot="16200000">
          <a:off x="-80960" y="8234362"/>
          <a:ext cx="1533525" cy="781050"/>
        </a:xfrm>
        <a:prstGeom prst="stripedRightArrow">
          <a:avLst>
            <a:gd name="adj1" fmla="val 37745"/>
            <a:gd name="adj2" fmla="val 49225"/>
          </a:avLst>
        </a:prstGeom>
        <a:gradFill flip="none" rotWithShape="1">
          <a:gsLst>
            <a:gs pos="33000">
              <a:schemeClr val="bg1"/>
            </a:gs>
            <a:gs pos="100000">
              <a:schemeClr val="bg1">
                <a:lumMod val="75000"/>
              </a:schemeClr>
            </a:gs>
            <a:gs pos="98000">
              <a:schemeClr val="bg1">
                <a:lumMod val="65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26</xdr:row>
      <xdr:rowOff>142875</xdr:rowOff>
    </xdr:from>
    <xdr:to>
      <xdr:col>15</xdr:col>
      <xdr:colOff>381000</xdr:colOff>
      <xdr:row>30</xdr:row>
      <xdr:rowOff>114300</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a:xfrm>
          <a:off x="7381875" y="6591300"/>
          <a:ext cx="2962275" cy="1238250"/>
        </a:xfrm>
        <a:prstGeom prst="leftArrowCallout">
          <a:avLst>
            <a:gd name="adj1" fmla="val 25000"/>
            <a:gd name="adj2" fmla="val 25000"/>
            <a:gd name="adj3" fmla="val 25000"/>
            <a:gd name="adj4" fmla="val 82411"/>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mn-ea"/>
              <a:ea typeface="+mn-ea"/>
            </a:rPr>
            <a:t>レターパック用</a:t>
          </a:r>
          <a:endParaRPr kumimoji="1" lang="en-US" altLang="ja-JP" sz="2400">
            <a:latin typeface="+mn-ea"/>
            <a:ea typeface="+mn-ea"/>
          </a:endParaRPr>
        </a:p>
        <a:p>
          <a:pPr algn="ctr"/>
          <a:r>
            <a:rPr kumimoji="1" lang="ja-JP" altLang="en-US" sz="1200">
              <a:solidFill>
                <a:srgbClr val="FFFF00"/>
              </a:solidFill>
              <a:latin typeface="+mn-ea"/>
              <a:ea typeface="+mn-ea"/>
            </a:rPr>
            <a:t>品名は手書きでお願いします</a:t>
          </a:r>
          <a:endParaRPr kumimoji="1" lang="ja-JP" altLang="en-US" sz="400">
            <a:solidFill>
              <a:srgbClr val="FFFF00"/>
            </a:solidFill>
            <a:latin typeface="+mn-ea"/>
            <a:ea typeface="+mn-ea"/>
          </a:endParaRPr>
        </a:p>
      </xdr:txBody>
    </xdr:sp>
    <xdr:clientData/>
  </xdr:twoCellAnchor>
  <xdr:twoCellAnchor>
    <xdr:from>
      <xdr:col>11</xdr:col>
      <xdr:colOff>142875</xdr:colOff>
      <xdr:row>10</xdr:row>
      <xdr:rowOff>133350</xdr:rowOff>
    </xdr:from>
    <xdr:to>
      <xdr:col>14</xdr:col>
      <xdr:colOff>533400</xdr:colOff>
      <xdr:row>14</xdr:row>
      <xdr:rowOff>247650</xdr:rowOff>
    </xdr:to>
    <xdr:sp macro="" textlink="">
      <xdr:nvSpPr>
        <xdr:cNvPr id="5" name="左矢印吹き出し 4">
          <a:extLst>
            <a:ext uri="{FF2B5EF4-FFF2-40B4-BE49-F238E27FC236}">
              <a16:creationId xmlns:a16="http://schemas.microsoft.com/office/drawing/2014/main" id="{00000000-0008-0000-0400-000005000000}"/>
            </a:ext>
          </a:extLst>
        </xdr:cNvPr>
        <xdr:cNvSpPr/>
      </xdr:nvSpPr>
      <xdr:spPr>
        <a:xfrm>
          <a:off x="7305675" y="2733675"/>
          <a:ext cx="2447925" cy="1238250"/>
        </a:xfrm>
        <a:prstGeom prst="leftArrowCallout">
          <a:avLst>
            <a:gd name="adj1" fmla="val 25000"/>
            <a:gd name="adj2" fmla="val 25000"/>
            <a:gd name="adj3" fmla="val 25000"/>
            <a:gd name="adj4" fmla="val 79107"/>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latin typeface="+mn-ea"/>
              <a:ea typeface="+mn-ea"/>
            </a:rPr>
            <a:t>封筒用</a:t>
          </a:r>
          <a:endParaRPr kumimoji="1" lang="ja-JP" altLang="en-US" sz="11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xdr:colOff>
      <xdr:row>22</xdr:row>
      <xdr:rowOff>114300</xdr:rowOff>
    </xdr:from>
    <xdr:to>
      <xdr:col>6</xdr:col>
      <xdr:colOff>904875</xdr:colOff>
      <xdr:row>28</xdr:row>
      <xdr:rowOff>95250</xdr:rowOff>
    </xdr:to>
    <xdr:sp macro="" textlink="">
      <xdr:nvSpPr>
        <xdr:cNvPr id="18907" name="Oval 1">
          <a:extLst>
            <a:ext uri="{FF2B5EF4-FFF2-40B4-BE49-F238E27FC236}">
              <a16:creationId xmlns:a16="http://schemas.microsoft.com/office/drawing/2014/main" id="{00000000-0008-0000-0500-0000DB490000}"/>
            </a:ext>
          </a:extLst>
        </xdr:cNvPr>
        <xdr:cNvSpPr>
          <a:spLocks noChangeArrowheads="1"/>
        </xdr:cNvSpPr>
      </xdr:nvSpPr>
      <xdr:spPr bwMode="auto">
        <a:xfrm>
          <a:off x="3152775" y="4629150"/>
          <a:ext cx="1238250" cy="1171575"/>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15</xdr:row>
      <xdr:rowOff>19050</xdr:rowOff>
    </xdr:from>
    <xdr:to>
      <xdr:col>9</xdr:col>
      <xdr:colOff>219075</xdr:colOff>
      <xdr:row>19</xdr:row>
      <xdr:rowOff>180974</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5819775" y="3276600"/>
          <a:ext cx="942975" cy="876299"/>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1300"/>
            </a:lnSpc>
            <a:defRPr sz="1000"/>
          </a:pPr>
          <a:endParaRPr lang="en-US" altLang="ja-JP" sz="1200" b="0" i="0" u="none" strike="noStrike" baseline="0">
            <a:solidFill>
              <a:srgbClr val="BFBFBF"/>
            </a:solidFill>
            <a:latin typeface="ＭＳ 明朝"/>
            <a:ea typeface="ＭＳ 明朝"/>
          </a:endParaRPr>
        </a:p>
        <a:p>
          <a:pPr algn="l" rtl="0">
            <a:lnSpc>
              <a:spcPts val="1200"/>
            </a:lnSpc>
            <a:defRPr sz="1000"/>
          </a:pPr>
          <a:endParaRPr lang="en-US" altLang="ja-JP" sz="1050" b="0" i="0" u="none" strike="noStrike" baseline="0">
            <a:solidFill>
              <a:srgbClr val="BFBFBF"/>
            </a:solidFill>
            <a:latin typeface="ＭＳ 明朝"/>
            <a:ea typeface="ＭＳ 明朝"/>
          </a:endParaRPr>
        </a:p>
        <a:p>
          <a:pPr algn="l" rtl="0">
            <a:lnSpc>
              <a:spcPts val="1200"/>
            </a:lnSpc>
            <a:defRPr sz="1000"/>
          </a:pPr>
          <a:endParaRPr lang="en-US" altLang="ja-JP" sz="1050" b="0" i="0" u="none" strike="noStrike" baseline="0">
            <a:solidFill>
              <a:srgbClr val="BFBFBF"/>
            </a:solidFill>
            <a:latin typeface="ＭＳ 明朝"/>
            <a:ea typeface="ＭＳ 明朝"/>
          </a:endParaRPr>
        </a:p>
        <a:p>
          <a:pPr algn="l" rtl="0">
            <a:lnSpc>
              <a:spcPts val="500"/>
            </a:lnSpc>
            <a:defRPr sz="1000"/>
          </a:pPr>
          <a:endParaRPr lang="en-US" altLang="ja-JP" sz="500" b="0" i="0" u="none" strike="noStrike" baseline="0">
            <a:solidFill>
              <a:srgbClr val="BFBFBF"/>
            </a:solidFill>
            <a:latin typeface="ＭＳ 明朝"/>
            <a:ea typeface="ＭＳ 明朝"/>
          </a:endParaRPr>
        </a:p>
        <a:p>
          <a:pPr algn="l" rtl="0">
            <a:lnSpc>
              <a:spcPts val="1300"/>
            </a:lnSpc>
            <a:defRPr sz="1000"/>
          </a:pPr>
          <a:endParaRPr lang="en-US" altLang="ja-JP" sz="1200" b="0" i="0" u="none" strike="noStrike" baseline="0">
            <a:solidFill>
              <a:srgbClr val="BFBFBF"/>
            </a:solidFill>
            <a:latin typeface="ＭＳ 明朝"/>
            <a:ea typeface="ＭＳ 明朝"/>
          </a:endParaRPr>
        </a:p>
        <a:p>
          <a:pPr algn="l" rtl="0">
            <a:lnSpc>
              <a:spcPts val="1200"/>
            </a:lnSpc>
            <a:defRPr sz="1000"/>
          </a:pPr>
          <a:r>
            <a:rPr lang="ja-JP" altLang="en-US" sz="1050" b="0" i="0" u="none" strike="noStrike" baseline="0">
              <a:solidFill>
                <a:sysClr val="windowText" lastClr="000000"/>
              </a:solidFill>
              <a:latin typeface="ＭＳ 明朝"/>
              <a:ea typeface="ＭＳ 明朝"/>
            </a:rPr>
            <a:t> </a:t>
          </a:r>
          <a:r>
            <a:rPr lang="ja-JP" altLang="en-US" sz="1050" b="0" i="0" u="none" strike="noStrike" baseline="0">
              <a:solidFill>
                <a:schemeClr val="bg1">
                  <a:lumMod val="65000"/>
                </a:schemeClr>
              </a:solidFill>
              <a:latin typeface="ＭＳ 明朝"/>
              <a:ea typeface="ＭＳ 明朝"/>
            </a:rPr>
            <a:t>実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11</xdr:row>
      <xdr:rowOff>9525</xdr:rowOff>
    </xdr:from>
    <xdr:to>
      <xdr:col>9</xdr:col>
      <xdr:colOff>257176</xdr:colOff>
      <xdr:row>15</xdr:row>
      <xdr:rowOff>123825</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5838825" y="2352675"/>
          <a:ext cx="904876" cy="838200"/>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defRPr sz="1000"/>
          </a:pPr>
          <a:endParaRPr lang="en-US" altLang="ja-JP" sz="1000" b="0" i="0" u="none" strike="noStrike" baseline="0">
            <a:solidFill>
              <a:srgbClr val="BFBFBF"/>
            </a:solidFill>
            <a:latin typeface="ＭＳ 明朝"/>
            <a:ea typeface="ＭＳ 明朝"/>
          </a:endParaRPr>
        </a:p>
        <a:p>
          <a:pPr algn="l" rtl="0">
            <a:defRPr sz="1000"/>
          </a:pPr>
          <a:endParaRPr lang="en-US" altLang="ja-JP" sz="1000" b="0" i="0" u="none" strike="noStrike" baseline="0">
            <a:solidFill>
              <a:srgbClr val="BFBFBF"/>
            </a:solidFill>
            <a:latin typeface="ＭＳ 明朝"/>
            <a:ea typeface="ＭＳ 明朝"/>
          </a:endParaRPr>
        </a:p>
        <a:p>
          <a:pPr algn="l" rtl="0">
            <a:defRPr sz="1000"/>
          </a:pPr>
          <a:endParaRPr lang="en-US" altLang="ja-JP" sz="1000" b="0" i="0" u="none" strike="noStrike" baseline="0">
            <a:solidFill>
              <a:srgbClr val="BFBFBF"/>
            </a:solidFill>
            <a:latin typeface="ＭＳ 明朝"/>
            <a:ea typeface="ＭＳ 明朝"/>
          </a:endParaRPr>
        </a:p>
        <a:p>
          <a:pPr algn="l" rtl="0">
            <a:defRPr sz="1000"/>
          </a:pPr>
          <a:endParaRPr lang="en-US" altLang="ja-JP" sz="1000" b="0" i="0" u="none" strike="noStrike" baseline="0">
            <a:solidFill>
              <a:srgbClr val="BFBFBF"/>
            </a:solidFill>
            <a:latin typeface="ＭＳ 明朝"/>
            <a:ea typeface="ＭＳ 明朝"/>
          </a:endParaRPr>
        </a:p>
        <a:p>
          <a:pPr algn="l" rtl="0">
            <a:defRPr sz="1000"/>
          </a:pPr>
          <a:r>
            <a:rPr lang="ja-JP" altLang="en-US" sz="1000" b="0" i="0" u="none" strike="noStrike" baseline="0">
              <a:solidFill>
                <a:schemeClr val="bg1">
                  <a:lumMod val="65000"/>
                </a:schemeClr>
              </a:solidFill>
              <a:latin typeface="ＭＳ 明朝"/>
              <a:ea typeface="ＭＳ 明朝"/>
            </a:rPr>
            <a:t>実  印</a:t>
          </a:r>
        </a:p>
      </xdr:txBody>
    </xdr:sp>
    <xdr:clientData/>
  </xdr:twoCellAnchor>
  <xdr:twoCellAnchor>
    <xdr:from>
      <xdr:col>6</xdr:col>
      <xdr:colOff>581026</xdr:colOff>
      <xdr:row>31</xdr:row>
      <xdr:rowOff>76198</xdr:rowOff>
    </xdr:from>
    <xdr:to>
      <xdr:col>6</xdr:col>
      <xdr:colOff>1666875</xdr:colOff>
      <xdr:row>36</xdr:row>
      <xdr:rowOff>247649</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3562351" y="6800848"/>
          <a:ext cx="1085849" cy="1028701"/>
        </a:xfrm>
        <a:prstGeom prst="ellipse">
          <a:avLst/>
        </a:prstGeom>
        <a:noFill/>
        <a:ln w="9525">
          <a:solidFill>
            <a:srgbClr val="BFBFBF"/>
          </a:solidFill>
          <a:prstDash val="dash"/>
          <a:round/>
          <a:headEnd/>
          <a:tailEnd/>
        </a:ln>
      </xdr:spPr>
      <xdr:txBody>
        <a:bodyPr vertOverflow="overflow" horzOverflow="overflow" wrap="none" lIns="113040" tIns="81720" rIns="91440" bIns="45720" anchor="t" upright="1"/>
        <a:lstStyle/>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100"/>
            </a:lnSpc>
            <a:defRPr sz="1000"/>
          </a:pPr>
          <a:endParaRPr lang="en-US" altLang="ja-JP" sz="1000" b="0" i="0" u="none" strike="noStrike" baseline="0">
            <a:solidFill>
              <a:srgbClr val="BFBFBF"/>
            </a:solidFill>
            <a:latin typeface="ＭＳ 明朝"/>
            <a:ea typeface="ＭＳ 明朝"/>
          </a:endParaRPr>
        </a:p>
        <a:p>
          <a:pPr algn="l" rtl="0">
            <a:lnSpc>
              <a:spcPts val="1000"/>
            </a:lnSpc>
            <a:defRPr sz="1000"/>
          </a:pPr>
          <a:endParaRPr lang="en-US" altLang="ja-JP" sz="1000" b="0" i="0" u="none" strike="noStrike" baseline="0">
            <a:solidFill>
              <a:srgbClr val="BFBFBF"/>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50</xdr:col>
      <xdr:colOff>123824</xdr:colOff>
      <xdr:row>19</xdr:row>
      <xdr:rowOff>65507</xdr:rowOff>
    </xdr:from>
    <xdr:ext cx="581025" cy="572667"/>
    <xdr:sp macro="" textlink="">
      <xdr:nvSpPr>
        <xdr:cNvPr id="2" name="Oval 1">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6772274" y="2418182"/>
          <a:ext cx="581025" cy="572667"/>
        </a:xfrm>
        <a:prstGeom prst="ellipse">
          <a:avLst/>
        </a:prstGeom>
        <a:noFill/>
        <a:ln w="9525">
          <a:solidFill>
            <a:schemeClr val="bg1">
              <a:lumMod val="75000"/>
            </a:schemeClr>
          </a:solidFill>
          <a:prstDash val="dash"/>
          <a:round/>
          <a:headEnd/>
          <a:tailEnd/>
        </a:ln>
      </xdr:spPr>
      <xdr:txBody>
        <a:bodyPr vertOverflow="overflow" horzOverflow="overflow" wrap="none" lIns="0" tIns="0" rIns="0" bIns="0" anchor="ctr" upright="1"/>
        <a:lstStyle/>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endParaRPr lang="en-US" altLang="ja-JP" sz="800" b="0" i="0" u="none" strike="noStrike" baseline="0">
            <a:solidFill>
              <a:schemeClr val="bg1">
                <a:lumMod val="85000"/>
              </a:schemeClr>
            </a:solidFill>
            <a:latin typeface="ＭＳ Ｐ明朝"/>
            <a:ea typeface="ＭＳ Ｐ明朝"/>
          </a:endParaRPr>
        </a:p>
        <a:p>
          <a:pPr algn="ctr" rtl="0">
            <a:defRPr sz="1000"/>
          </a:pPr>
          <a:r>
            <a:rPr lang="ja-JP" altLang="en-US" sz="800" b="0" i="0" u="none" strike="noStrike" baseline="0">
              <a:solidFill>
                <a:schemeClr val="bg1">
                  <a:lumMod val="85000"/>
                </a:schemeClr>
              </a:solidFill>
              <a:latin typeface="ＭＳ Ｐ明朝"/>
              <a:ea typeface="ＭＳ Ｐ明朝"/>
            </a:rPr>
            <a:t> </a:t>
          </a:r>
          <a:r>
            <a:rPr lang="ja-JP" altLang="en-US" sz="800" b="0" i="0" u="none" strike="noStrike" baseline="0">
              <a:solidFill>
                <a:schemeClr val="bg1">
                  <a:lumMod val="65000"/>
                </a:schemeClr>
              </a:solidFill>
              <a:latin typeface="ＭＳ Ｐ明朝"/>
              <a:ea typeface="ＭＳ Ｐ明朝"/>
            </a:rPr>
            <a:t>届出印</a:t>
          </a:r>
          <a:endParaRPr lang="en-US" altLang="ja-JP" sz="800" b="0" i="0" u="none" strike="noStrike" baseline="0">
            <a:solidFill>
              <a:schemeClr val="bg1">
                <a:lumMod val="65000"/>
              </a:schemeClr>
            </a:solidFill>
            <a:latin typeface="ＭＳ Ｐ明朝"/>
            <a:ea typeface="ＭＳ Ｐ明朝"/>
          </a:endParaRPr>
        </a:p>
      </xdr:txBody>
    </xdr:sp>
    <xdr:clientData/>
  </xdr:oneCellAnchor>
  <xdr:twoCellAnchor>
    <xdr:from>
      <xdr:col>3</xdr:col>
      <xdr:colOff>9525</xdr:colOff>
      <xdr:row>19</xdr:row>
      <xdr:rowOff>0</xdr:rowOff>
    </xdr:from>
    <xdr:to>
      <xdr:col>7</xdr:col>
      <xdr:colOff>133350</xdr:colOff>
      <xdr:row>23</xdr:row>
      <xdr:rowOff>76200</xdr:rowOff>
    </xdr:to>
    <xdr:sp macro="" textlink="">
      <xdr:nvSpPr>
        <xdr:cNvPr id="22604" name="円/楕円 1">
          <a:extLst>
            <a:ext uri="{FF2B5EF4-FFF2-40B4-BE49-F238E27FC236}">
              <a16:creationId xmlns:a16="http://schemas.microsoft.com/office/drawing/2014/main" id="{00000000-0008-0000-0700-00004C580000}"/>
            </a:ext>
          </a:extLst>
        </xdr:cNvPr>
        <xdr:cNvSpPr>
          <a:spLocks noChangeArrowheads="1"/>
        </xdr:cNvSpPr>
      </xdr:nvSpPr>
      <xdr:spPr bwMode="auto">
        <a:xfrm>
          <a:off x="485775" y="2352675"/>
          <a:ext cx="923925" cy="4286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190500</xdr:colOff>
      <xdr:row>32</xdr:row>
      <xdr:rowOff>38100</xdr:rowOff>
    </xdr:from>
    <xdr:to>
      <xdr:col>58</xdr:col>
      <xdr:colOff>447675</xdr:colOff>
      <xdr:row>33</xdr:row>
      <xdr:rowOff>133350</xdr:rowOff>
    </xdr:to>
    <xdr:sp macro="" textlink="">
      <xdr:nvSpPr>
        <xdr:cNvPr id="22605" name="円/楕円 24">
          <a:extLst>
            <a:ext uri="{FF2B5EF4-FFF2-40B4-BE49-F238E27FC236}">
              <a16:creationId xmlns:a16="http://schemas.microsoft.com/office/drawing/2014/main" id="{00000000-0008-0000-0700-00004D580000}"/>
            </a:ext>
          </a:extLst>
        </xdr:cNvPr>
        <xdr:cNvSpPr>
          <a:spLocks noChangeArrowheads="1"/>
        </xdr:cNvSpPr>
      </xdr:nvSpPr>
      <xdr:spPr bwMode="auto">
        <a:xfrm>
          <a:off x="7839075" y="4295775"/>
          <a:ext cx="619125" cy="419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57</xdr:col>
      <xdr:colOff>161925</xdr:colOff>
      <xdr:row>45</xdr:row>
      <xdr:rowOff>19050</xdr:rowOff>
    </xdr:from>
    <xdr:to>
      <xdr:col>57</xdr:col>
      <xdr:colOff>600075</xdr:colOff>
      <xdr:row>46</xdr:row>
      <xdr:rowOff>57150</xdr:rowOff>
    </xdr:to>
    <xdr:sp macro="" textlink="">
      <xdr:nvSpPr>
        <xdr:cNvPr id="22606" name="円/楕円 25">
          <a:extLst>
            <a:ext uri="{FF2B5EF4-FFF2-40B4-BE49-F238E27FC236}">
              <a16:creationId xmlns:a16="http://schemas.microsoft.com/office/drawing/2014/main" id="{00000000-0008-0000-0700-00004E580000}"/>
            </a:ext>
          </a:extLst>
        </xdr:cNvPr>
        <xdr:cNvSpPr>
          <a:spLocks noChangeArrowheads="1"/>
        </xdr:cNvSpPr>
      </xdr:nvSpPr>
      <xdr:spPr bwMode="auto">
        <a:xfrm>
          <a:off x="7810500" y="7820025"/>
          <a:ext cx="200025" cy="1619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36</xdr:col>
          <xdr:colOff>57150</xdr:colOff>
          <xdr:row>10</xdr:row>
          <xdr:rowOff>114300</xdr:rowOff>
        </xdr:from>
        <xdr:to>
          <xdr:col>45</xdr:col>
          <xdr:colOff>28575</xdr:colOff>
          <xdr:row>12</xdr:row>
          <xdr:rowOff>114300</xdr:rowOff>
        </xdr:to>
        <xdr:sp macro="" textlink="">
          <xdr:nvSpPr>
            <xdr:cNvPr id="16534" name="Check Box 1174" hidden="1">
              <a:extLst>
                <a:ext uri="{63B3BB69-23CF-44E3-9099-C40C66FF867C}">
                  <a14:compatExt spid="_x0000_s16534"/>
                </a:ext>
                <a:ext uri="{FF2B5EF4-FFF2-40B4-BE49-F238E27FC236}">
                  <a16:creationId xmlns:a16="http://schemas.microsoft.com/office/drawing/2014/main" id="{00000000-0008-0000-07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代理人（受任者）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4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FZ288"/>
  <sheetViews>
    <sheetView showGridLines="0" tabSelected="1" zoomScaleNormal="100" workbookViewId="0">
      <selection activeCell="K11" sqref="K11"/>
    </sheetView>
  </sheetViews>
  <sheetFormatPr defaultRowHeight="17.25"/>
  <cols>
    <col min="1" max="4" width="5.625" style="1" customWidth="1"/>
    <col min="5" max="26" width="6.875" style="1" customWidth="1"/>
    <col min="27" max="33" width="15.625" style="1" hidden="1" customWidth="1"/>
    <col min="34" max="34" width="10.25" style="1" hidden="1" customWidth="1"/>
    <col min="35" max="44" width="15.625" style="1" hidden="1" customWidth="1"/>
    <col min="45" max="53" width="10.5" style="1" hidden="1" customWidth="1"/>
    <col min="54" max="68" width="11.625" style="1" hidden="1" customWidth="1"/>
    <col min="69" max="72" width="10.875" style="1" hidden="1" customWidth="1"/>
    <col min="73" max="73" width="8.625" style="1" hidden="1" customWidth="1"/>
    <col min="74" max="74" width="8.375" style="1" hidden="1" customWidth="1"/>
    <col min="75" max="75" width="8.125" style="1" hidden="1" customWidth="1"/>
    <col min="76" max="76" width="9.125" style="1" hidden="1" customWidth="1"/>
    <col min="77" max="77" width="11.625" style="1" hidden="1" customWidth="1"/>
    <col min="78" max="78" width="9.5" style="1" hidden="1" customWidth="1"/>
    <col min="79" max="80" width="11.625" style="1" hidden="1" customWidth="1"/>
    <col min="81" max="81" width="14" style="1" hidden="1" customWidth="1"/>
    <col min="82" max="82" width="9.5" style="1" hidden="1" customWidth="1"/>
    <col min="83" max="83" width="8" style="1" hidden="1" customWidth="1"/>
    <col min="84" max="84" width="13.75" style="1" hidden="1" customWidth="1"/>
    <col min="85" max="85" width="10.25" style="1" hidden="1" customWidth="1"/>
    <col min="86" max="86" width="12.375" style="1" hidden="1" customWidth="1"/>
    <col min="87" max="87" width="8.25" style="1" hidden="1" customWidth="1"/>
    <col min="88" max="88" width="13.75" style="1" hidden="1" customWidth="1"/>
    <col min="89" max="89" width="9.5" style="1" hidden="1" customWidth="1"/>
    <col min="90" max="90" width="12.125" style="1" hidden="1" customWidth="1"/>
    <col min="91" max="91" width="11.125" style="1" hidden="1" customWidth="1"/>
    <col min="92" max="92" width="13.875" style="1" hidden="1" customWidth="1"/>
    <col min="93" max="94" width="15.625" style="1" hidden="1" customWidth="1"/>
    <col min="95" max="95" width="11" style="1" hidden="1" customWidth="1"/>
    <col min="96" max="96" width="6.625" style="108" hidden="1" customWidth="1"/>
    <col min="97" max="97" width="7.75" style="108" hidden="1" customWidth="1"/>
    <col min="98" max="98" width="10.5" style="108" hidden="1" customWidth="1"/>
    <col min="99" max="99" width="8.875" style="108" hidden="1" customWidth="1"/>
    <col min="100" max="100" width="6.625" style="108" hidden="1" customWidth="1"/>
    <col min="101" max="101" width="6.375" style="108" hidden="1" customWidth="1"/>
    <col min="102" max="102" width="8.375" style="108" hidden="1" customWidth="1"/>
    <col min="103" max="103" width="11.75" style="108" hidden="1" customWidth="1"/>
    <col min="104" max="104" width="6.625" style="108" hidden="1" customWidth="1"/>
    <col min="105" max="105" width="8.75" style="108" hidden="1" customWidth="1"/>
    <col min="106" max="106" width="15.625" style="108" hidden="1" customWidth="1"/>
    <col min="107" max="108" width="6.625" style="108" hidden="1" customWidth="1"/>
    <col min="109" max="109" width="11.125" style="108" hidden="1" customWidth="1"/>
    <col min="110" max="110" width="15.625" style="108" hidden="1" customWidth="1"/>
    <col min="111" max="112" width="6.625" style="108" hidden="1" customWidth="1"/>
    <col min="113" max="113" width="7.875" style="108" hidden="1" customWidth="1"/>
    <col min="114" max="114" width="19.875" style="108" hidden="1" customWidth="1"/>
    <col min="115" max="116" width="6" style="108" hidden="1" customWidth="1"/>
    <col min="117" max="117" width="9.375" style="108" hidden="1" customWidth="1"/>
    <col min="118" max="118" width="9" style="108" hidden="1" customWidth="1"/>
    <col min="119" max="120" width="6.375" style="108" hidden="1" customWidth="1"/>
    <col min="121" max="121" width="7.875" style="108" hidden="1" customWidth="1"/>
    <col min="122" max="122" width="9" style="108" hidden="1" customWidth="1"/>
    <col min="123" max="124" width="5.25" style="108" hidden="1" customWidth="1"/>
    <col min="125" max="126" width="9" style="108" hidden="1" customWidth="1"/>
    <col min="127" max="128" width="5.875" style="108" hidden="1" customWidth="1"/>
    <col min="129" max="129" width="9" style="108" hidden="1" customWidth="1"/>
    <col min="130" max="130" width="12.5" style="108" hidden="1" customWidth="1"/>
    <col min="131" max="132" width="5.375" style="108" hidden="1" customWidth="1"/>
    <col min="133" max="134" width="9" style="108" hidden="1" customWidth="1"/>
    <col min="135" max="136" width="6.5" style="108" hidden="1" customWidth="1"/>
    <col min="137" max="137" width="8.75" style="108" hidden="1" customWidth="1"/>
    <col min="138" max="138" width="16" style="108" hidden="1" customWidth="1"/>
    <col min="139" max="140" width="6.875" style="108" hidden="1" customWidth="1"/>
    <col min="141" max="141" width="9" style="108" hidden="1" customWidth="1"/>
    <col min="142" max="142" width="17.5" style="108" hidden="1" customWidth="1"/>
    <col min="143" max="144" width="6" style="108" hidden="1" customWidth="1"/>
    <col min="145" max="146" width="9" style="108" hidden="1" customWidth="1"/>
    <col min="147" max="147" width="6" style="108" hidden="1" customWidth="1"/>
    <col min="148" max="148" width="7.25" style="108" hidden="1" customWidth="1"/>
    <col min="149" max="150" width="9" style="108" hidden="1" customWidth="1"/>
    <col min="151" max="152" width="6.25" style="108" hidden="1" customWidth="1"/>
    <col min="153" max="154" width="9" style="108" hidden="1" customWidth="1"/>
    <col min="155" max="156" width="5.125" style="108" hidden="1" customWidth="1"/>
    <col min="157" max="158" width="9" style="108" hidden="1" customWidth="1"/>
    <col min="159" max="160" width="6.75" style="1" hidden="1" customWidth="1"/>
    <col min="161" max="162" width="9" style="1" hidden="1" customWidth="1"/>
    <col min="163" max="164" width="6.5" style="1" hidden="1" customWidth="1"/>
    <col min="165" max="166" width="9" style="1" hidden="1" customWidth="1"/>
    <col min="167" max="168" width="6.625" style="1" hidden="1" customWidth="1"/>
    <col min="169" max="170" width="9" style="1" hidden="1" customWidth="1"/>
    <col min="171" max="172" width="6.5" style="1" hidden="1" customWidth="1"/>
    <col min="173" max="174" width="9" style="1" hidden="1" customWidth="1"/>
    <col min="175" max="176" width="6.75" style="1" hidden="1" customWidth="1"/>
    <col min="177" max="177" width="9" style="1" hidden="1" customWidth="1"/>
    <col min="178" max="178" width="18.5" style="1" hidden="1" customWidth="1"/>
    <col min="179" max="182" width="9" style="1" hidden="1" customWidth="1"/>
    <col min="183" max="16384" width="9" style="1"/>
  </cols>
  <sheetData>
    <row r="1" spans="1:180" s="53" customFormat="1" ht="24" customHeight="1" thickBot="1">
      <c r="A1" s="72" t="s">
        <v>935</v>
      </c>
      <c r="B1" s="72"/>
      <c r="C1" s="72"/>
      <c r="D1" s="72"/>
      <c r="E1" s="72"/>
      <c r="F1" s="72"/>
      <c r="G1" s="72"/>
      <c r="H1" s="72"/>
      <c r="I1" s="72"/>
      <c r="J1" s="149"/>
      <c r="K1" s="149" t="s">
        <v>600</v>
      </c>
      <c r="L1" s="149"/>
      <c r="M1" s="149"/>
      <c r="N1" s="149"/>
      <c r="O1" s="149"/>
      <c r="P1" s="149"/>
      <c r="Q1" s="149"/>
      <c r="R1" s="149"/>
      <c r="T1" s="148" t="s">
        <v>1038</v>
      </c>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row>
    <row r="2" spans="1:180" ht="30" customHeight="1" thickTop="1" thickBot="1">
      <c r="A2" s="673" t="s">
        <v>425</v>
      </c>
      <c r="B2" s="674"/>
      <c r="C2" s="674"/>
      <c r="D2" s="674"/>
      <c r="E2" s="668"/>
      <c r="F2" s="669"/>
      <c r="G2" s="669"/>
      <c r="H2" s="669"/>
      <c r="I2" s="670"/>
      <c r="J2" s="95" t="s">
        <v>467</v>
      </c>
      <c r="R2" s="289"/>
      <c r="S2" s="289"/>
      <c r="T2" s="148"/>
      <c r="U2" s="442"/>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99"/>
      <c r="FD2" s="99"/>
      <c r="FE2" s="99"/>
      <c r="FF2" s="99"/>
      <c r="FG2" s="99"/>
      <c r="FH2" s="99"/>
      <c r="FI2" s="99"/>
      <c r="FJ2" s="99"/>
      <c r="FK2" s="99"/>
      <c r="FL2" s="99"/>
      <c r="FM2" s="99"/>
      <c r="FN2" s="99"/>
      <c r="FO2" s="99"/>
      <c r="FP2" s="99"/>
      <c r="FQ2" s="99"/>
      <c r="FR2" s="99"/>
      <c r="FS2" s="99"/>
      <c r="FT2" s="99"/>
      <c r="FU2" s="99"/>
      <c r="FV2" s="99"/>
      <c r="FW2" s="99"/>
      <c r="FX2" s="99"/>
    </row>
    <row r="3" spans="1:180" ht="30" customHeight="1" thickTop="1">
      <c r="A3" s="577" t="s">
        <v>562</v>
      </c>
      <c r="B3" s="578"/>
      <c r="C3" s="578"/>
      <c r="D3" s="579"/>
      <c r="E3" s="671"/>
      <c r="F3" s="671"/>
      <c r="G3" s="671"/>
      <c r="H3" s="671"/>
      <c r="I3" s="672"/>
      <c r="J3" s="689" t="s">
        <v>1030</v>
      </c>
      <c r="K3" s="690"/>
      <c r="L3" s="690"/>
      <c r="M3" s="690"/>
      <c r="N3" s="690"/>
      <c r="O3" s="690"/>
      <c r="P3" s="690"/>
      <c r="Q3" s="690"/>
      <c r="R3" s="289"/>
      <c r="S3" s="289"/>
      <c r="T3" s="28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99"/>
      <c r="FD3" s="99"/>
      <c r="FE3" s="99"/>
      <c r="FF3" s="99"/>
      <c r="FG3" s="99"/>
      <c r="FH3" s="99"/>
      <c r="FI3" s="99"/>
      <c r="FJ3" s="99"/>
      <c r="FK3" s="99"/>
      <c r="FL3" s="99"/>
      <c r="FM3" s="99"/>
      <c r="FN3" s="99"/>
      <c r="FO3" s="99"/>
      <c r="FP3" s="99"/>
      <c r="FQ3" s="99"/>
      <c r="FR3" s="99"/>
      <c r="FS3" s="99"/>
      <c r="FT3" s="99"/>
      <c r="FU3" s="99"/>
      <c r="FV3" s="99"/>
      <c r="FW3" s="99"/>
      <c r="FX3" s="99"/>
    </row>
    <row r="4" spans="1:180" ht="30" customHeight="1">
      <c r="A4" s="691" t="s">
        <v>567</v>
      </c>
      <c r="B4" s="692"/>
      <c r="C4" s="692"/>
      <c r="D4" s="693"/>
      <c r="E4" s="694">
        <f ca="1">VLOOKUP(CA147,EZ158:FB160,3)</f>
        <v>0</v>
      </c>
      <c r="F4" s="694"/>
      <c r="G4" s="694"/>
      <c r="H4" s="694"/>
      <c r="I4" s="695"/>
      <c r="J4" s="687" t="s">
        <v>1008</v>
      </c>
      <c r="K4" s="688"/>
      <c r="L4" s="688"/>
      <c r="M4" s="688"/>
      <c r="N4" s="688"/>
      <c r="O4" s="688"/>
      <c r="P4" s="688"/>
      <c r="Q4" s="688"/>
      <c r="R4" s="289"/>
      <c r="S4" s="289"/>
      <c r="T4" s="28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99"/>
      <c r="FD4" s="99"/>
      <c r="FE4" s="99"/>
      <c r="FF4" s="99"/>
      <c r="FG4" s="99"/>
      <c r="FH4" s="99"/>
      <c r="FI4" s="99"/>
      <c r="FJ4" s="99"/>
      <c r="FK4" s="99"/>
      <c r="FL4" s="99"/>
      <c r="FM4" s="99"/>
      <c r="FN4" s="99"/>
      <c r="FO4" s="99"/>
      <c r="FP4" s="99"/>
      <c r="FQ4" s="99"/>
      <c r="FR4" s="99"/>
      <c r="FS4" s="99"/>
      <c r="FT4" s="99"/>
      <c r="FU4" s="99"/>
      <c r="FV4" s="99"/>
      <c r="FW4" s="99"/>
      <c r="FX4" s="99"/>
    </row>
    <row r="5" spans="1:180" ht="37.5" customHeight="1">
      <c r="A5" s="675" t="s">
        <v>73</v>
      </c>
      <c r="B5" s="676"/>
      <c r="C5" s="676"/>
      <c r="D5" s="677"/>
      <c r="E5" s="696"/>
      <c r="F5" s="696"/>
      <c r="G5" s="696"/>
      <c r="H5" s="696"/>
      <c r="I5" s="697"/>
      <c r="J5" s="785" t="s">
        <v>942</v>
      </c>
      <c r="K5" s="786"/>
      <c r="L5" s="786"/>
      <c r="M5" s="786"/>
      <c r="N5" s="786"/>
      <c r="O5" s="786"/>
      <c r="P5" s="786"/>
      <c r="R5" s="289"/>
      <c r="S5" s="289"/>
      <c r="T5" s="28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99"/>
      <c r="FD5" s="99"/>
      <c r="FE5" s="99"/>
      <c r="FF5" s="99"/>
      <c r="FG5" s="99"/>
      <c r="FH5" s="99"/>
      <c r="FI5" s="99"/>
      <c r="FJ5" s="99"/>
      <c r="FK5" s="99"/>
      <c r="FL5" s="99"/>
      <c r="FM5" s="99"/>
      <c r="FN5" s="99"/>
      <c r="FO5" s="99"/>
      <c r="FP5" s="99"/>
      <c r="FQ5" s="99"/>
      <c r="FR5" s="99"/>
      <c r="FS5" s="99"/>
      <c r="FT5" s="99"/>
      <c r="FU5" s="99"/>
      <c r="FV5" s="99"/>
      <c r="FW5" s="99"/>
      <c r="FX5" s="99"/>
    </row>
    <row r="6" spans="1:180" ht="24.75" customHeight="1">
      <c r="A6" s="678" t="s">
        <v>63</v>
      </c>
      <c r="B6" s="679"/>
      <c r="C6" s="679"/>
      <c r="D6" s="680"/>
      <c r="E6" s="650">
        <f ca="1">VLOOKUP(BX147,DT158:DV160,2,FALSE)</f>
        <v>0</v>
      </c>
      <c r="F6" s="651"/>
      <c r="G6" s="651"/>
      <c r="H6" s="651"/>
      <c r="I6" s="652"/>
      <c r="J6" s="67" t="s">
        <v>738</v>
      </c>
      <c r="K6" s="67"/>
      <c r="L6" s="67"/>
      <c r="M6" s="67"/>
      <c r="N6" s="67"/>
      <c r="O6" s="67"/>
      <c r="P6" s="67"/>
      <c r="Q6" s="67"/>
      <c r="R6" s="289"/>
      <c r="S6" s="289"/>
      <c r="T6" s="28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99"/>
      <c r="FD6" s="99"/>
      <c r="FE6" s="99"/>
      <c r="FF6" s="99"/>
      <c r="FG6" s="99"/>
      <c r="FH6" s="99"/>
      <c r="FI6" s="99"/>
      <c r="FJ6" s="99"/>
      <c r="FK6" s="99"/>
      <c r="FL6" s="99"/>
      <c r="FM6" s="99"/>
      <c r="FN6" s="99"/>
      <c r="FO6" s="99"/>
      <c r="FP6" s="99"/>
      <c r="FQ6" s="99"/>
      <c r="FR6" s="99"/>
      <c r="FS6" s="99"/>
      <c r="FT6" s="99"/>
      <c r="FU6" s="99"/>
      <c r="FV6" s="99"/>
      <c r="FW6" s="99"/>
      <c r="FX6" s="99"/>
    </row>
    <row r="7" spans="1:180" ht="24.95" customHeight="1">
      <c r="A7" s="681"/>
      <c r="B7" s="682"/>
      <c r="C7" s="682"/>
      <c r="D7" s="683"/>
      <c r="E7" s="655">
        <f ca="1">VLOOKUP(BY147,EF158:EH174,3,FALSE)</f>
        <v>0</v>
      </c>
      <c r="F7" s="656"/>
      <c r="G7" s="656"/>
      <c r="H7" s="656"/>
      <c r="I7" s="657"/>
      <c r="J7" s="67" t="s">
        <v>446</v>
      </c>
      <c r="K7" s="67"/>
      <c r="L7" s="67"/>
      <c r="M7" s="67"/>
      <c r="N7" s="67"/>
      <c r="O7" s="67"/>
      <c r="P7" s="67"/>
      <c r="Q7" s="67"/>
      <c r="R7" s="289"/>
      <c r="S7" s="289"/>
      <c r="T7" s="28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99"/>
      <c r="FD7" s="99"/>
      <c r="FE7" s="99"/>
      <c r="FF7" s="99"/>
      <c r="FG7" s="99"/>
      <c r="FH7" s="99"/>
      <c r="FI7" s="99"/>
      <c r="FJ7" s="99"/>
      <c r="FK7" s="99"/>
      <c r="FL7" s="99"/>
      <c r="FM7" s="99"/>
      <c r="FN7" s="99"/>
      <c r="FO7" s="99"/>
      <c r="FP7" s="99"/>
      <c r="FQ7" s="99"/>
      <c r="FR7" s="99"/>
      <c r="FS7" s="99"/>
      <c r="FT7" s="99"/>
      <c r="FU7" s="99"/>
      <c r="FV7" s="99"/>
      <c r="FW7" s="99"/>
      <c r="FX7" s="99"/>
    </row>
    <row r="8" spans="1:180" ht="18" customHeight="1">
      <c r="A8" s="596" t="s">
        <v>0</v>
      </c>
      <c r="B8" s="597"/>
      <c r="C8" s="597"/>
      <c r="D8" s="34" t="s">
        <v>1</v>
      </c>
      <c r="E8" s="684"/>
      <c r="F8" s="685"/>
      <c r="G8" s="685"/>
      <c r="H8" s="685"/>
      <c r="I8" s="685"/>
      <c r="J8" s="685"/>
      <c r="K8" s="685"/>
      <c r="L8" s="685"/>
      <c r="M8" s="686"/>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99"/>
      <c r="FD8" s="99"/>
      <c r="FE8" s="99"/>
      <c r="FF8" s="99"/>
      <c r="FG8" s="99"/>
      <c r="FH8" s="99"/>
      <c r="FI8" s="99"/>
      <c r="FJ8" s="99"/>
      <c r="FK8" s="99"/>
      <c r="FL8" s="99"/>
      <c r="FM8" s="99"/>
      <c r="FN8" s="99"/>
      <c r="FO8" s="99"/>
      <c r="FP8" s="99"/>
      <c r="FQ8" s="99"/>
      <c r="FR8" s="99"/>
      <c r="FS8" s="99"/>
      <c r="FT8" s="99"/>
      <c r="FU8" s="99"/>
      <c r="FV8" s="99"/>
      <c r="FW8" s="99"/>
      <c r="FX8" s="99"/>
    </row>
    <row r="9" spans="1:180" ht="38.1" customHeight="1">
      <c r="A9" s="603"/>
      <c r="B9" s="604"/>
      <c r="C9" s="604"/>
      <c r="D9" s="35" t="s">
        <v>64</v>
      </c>
      <c r="E9" s="645"/>
      <c r="F9" s="646"/>
      <c r="G9" s="646"/>
      <c r="H9" s="646"/>
      <c r="I9" s="646"/>
      <c r="J9" s="646"/>
      <c r="K9" s="646"/>
      <c r="L9" s="646"/>
      <c r="M9" s="647"/>
      <c r="N9" s="783" t="s">
        <v>1031</v>
      </c>
      <c r="O9" s="784"/>
      <c r="P9" s="784"/>
      <c r="Q9" s="784"/>
      <c r="R9" s="784"/>
      <c r="S9" s="784"/>
      <c r="T9" s="73"/>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99"/>
      <c r="FD9" s="99"/>
      <c r="FE9" s="99"/>
      <c r="FF9" s="99"/>
      <c r="FG9" s="99"/>
      <c r="FH9" s="99"/>
      <c r="FI9" s="99"/>
      <c r="FJ9" s="99"/>
      <c r="FK9" s="99"/>
      <c r="FL9" s="99"/>
      <c r="FM9" s="99"/>
      <c r="FN9" s="99"/>
      <c r="FO9" s="99"/>
      <c r="FP9" s="99"/>
      <c r="FQ9" s="99"/>
      <c r="FR9" s="99"/>
      <c r="FS9" s="99"/>
      <c r="FT9" s="99"/>
      <c r="FU9" s="99"/>
      <c r="FV9" s="99"/>
      <c r="FW9" s="99"/>
      <c r="FX9" s="99"/>
    </row>
    <row r="10" spans="1:180" ht="24.95" customHeight="1">
      <c r="A10" s="91" t="s">
        <v>487</v>
      </c>
      <c r="U10" s="73"/>
      <c r="V10" s="73"/>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99"/>
      <c r="FD10" s="99"/>
      <c r="FE10" s="99"/>
      <c r="FF10" s="99"/>
      <c r="FG10" s="99"/>
      <c r="FH10" s="99"/>
      <c r="FI10" s="99"/>
      <c r="FJ10" s="99"/>
      <c r="FK10" s="99"/>
      <c r="FL10" s="99"/>
      <c r="FM10" s="99"/>
      <c r="FN10" s="99"/>
      <c r="FO10" s="99"/>
      <c r="FP10" s="99"/>
      <c r="FQ10" s="99"/>
      <c r="FR10" s="99"/>
      <c r="FS10" s="99"/>
      <c r="FT10" s="99"/>
      <c r="FU10" s="99"/>
      <c r="FV10" s="99"/>
      <c r="FW10" s="99"/>
      <c r="FX10" s="99"/>
    </row>
    <row r="11" spans="1:180" ht="27" customHeight="1">
      <c r="A11" s="642" t="s">
        <v>74</v>
      </c>
      <c r="B11" s="643"/>
      <c r="C11" s="643"/>
      <c r="D11" s="644"/>
      <c r="E11" s="698"/>
      <c r="F11" s="699"/>
      <c r="G11" s="699"/>
      <c r="H11" s="699"/>
      <c r="I11" s="700"/>
      <c r="J11" s="92" t="s">
        <v>461</v>
      </c>
      <c r="K11" s="131"/>
      <c r="L11" s="131"/>
      <c r="N11" s="92"/>
      <c r="O11" s="92"/>
      <c r="U11" s="73"/>
      <c r="V11" s="73"/>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99"/>
      <c r="FD11" s="99"/>
      <c r="FE11" s="99"/>
      <c r="FF11" s="99"/>
      <c r="FG11" s="99"/>
      <c r="FH11" s="99"/>
      <c r="FI11" s="99"/>
      <c r="FJ11" s="99"/>
      <c r="FK11" s="99"/>
      <c r="FL11" s="99"/>
      <c r="FM11" s="99"/>
      <c r="FN11" s="99"/>
      <c r="FO11" s="99"/>
      <c r="FP11" s="99"/>
      <c r="FQ11" s="99"/>
      <c r="FR11" s="99"/>
      <c r="FS11" s="99"/>
      <c r="FT11" s="99"/>
      <c r="FU11" s="99"/>
      <c r="FV11" s="99"/>
      <c r="FW11" s="99"/>
      <c r="FX11" s="99"/>
    </row>
    <row r="12" spans="1:180" ht="27" customHeight="1">
      <c r="A12" s="577" t="s">
        <v>15</v>
      </c>
      <c r="B12" s="578"/>
      <c r="C12" s="578"/>
      <c r="D12" s="579"/>
      <c r="E12" s="588"/>
      <c r="F12" s="589"/>
      <c r="G12" s="87" t="s">
        <v>413</v>
      </c>
      <c r="H12" s="660"/>
      <c r="I12" s="661"/>
      <c r="J12" s="67" t="s">
        <v>439</v>
      </c>
      <c r="N12" s="653" t="s">
        <v>957</v>
      </c>
      <c r="O12" s="654"/>
      <c r="P12" s="654"/>
      <c r="Q12" s="654"/>
      <c r="R12" s="654"/>
      <c r="S12" s="654"/>
      <c r="T12" s="654"/>
      <c r="U12" s="73"/>
      <c r="V12" s="73"/>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99"/>
      <c r="FD12" s="99"/>
      <c r="FE12" s="99"/>
      <c r="FF12" s="99"/>
      <c r="FG12" s="99"/>
      <c r="FH12" s="99"/>
      <c r="FI12" s="99"/>
      <c r="FJ12" s="99"/>
      <c r="FK12" s="99"/>
      <c r="FL12" s="99"/>
      <c r="FM12" s="99"/>
      <c r="FN12" s="99"/>
      <c r="FO12" s="99"/>
      <c r="FP12" s="99"/>
      <c r="FQ12" s="99"/>
      <c r="FR12" s="99"/>
      <c r="FS12" s="99"/>
      <c r="FT12" s="99"/>
      <c r="FU12" s="99"/>
      <c r="FV12" s="99"/>
      <c r="FW12" s="99"/>
      <c r="FX12" s="99"/>
    </row>
    <row r="13" spans="1:180" ht="15" customHeight="1">
      <c r="A13" s="580" t="s">
        <v>956</v>
      </c>
      <c r="B13" s="581"/>
      <c r="C13" s="581"/>
      <c r="D13" s="582"/>
      <c r="E13" s="568" t="s">
        <v>16</v>
      </c>
      <c r="F13" s="569"/>
      <c r="G13" s="569" t="s">
        <v>931</v>
      </c>
      <c r="H13" s="569"/>
      <c r="I13" s="569"/>
      <c r="J13" s="569"/>
      <c r="K13" s="569" t="s">
        <v>10</v>
      </c>
      <c r="L13" s="569"/>
      <c r="M13" s="569"/>
      <c r="N13" s="569"/>
      <c r="O13" s="569"/>
      <c r="P13" s="569" t="s">
        <v>958</v>
      </c>
      <c r="Q13" s="569"/>
      <c r="R13" s="569"/>
      <c r="S13" s="569"/>
      <c r="T13" s="630"/>
      <c r="U13" s="73"/>
      <c r="V13" s="73"/>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99"/>
      <c r="FD13" s="99"/>
      <c r="FE13" s="99"/>
      <c r="FF13" s="99"/>
      <c r="FG13" s="99"/>
      <c r="FH13" s="99"/>
      <c r="FI13" s="99"/>
      <c r="FJ13" s="99"/>
      <c r="FK13" s="99"/>
      <c r="FL13" s="99"/>
      <c r="FM13" s="99"/>
      <c r="FN13" s="99"/>
      <c r="FO13" s="99"/>
      <c r="FP13" s="99"/>
      <c r="FQ13" s="99"/>
      <c r="FR13" s="99"/>
      <c r="FS13" s="99"/>
      <c r="FT13" s="99"/>
      <c r="FU13" s="99"/>
      <c r="FV13" s="99"/>
      <c r="FW13" s="99"/>
      <c r="FX13" s="99"/>
    </row>
    <row r="14" spans="1:180" ht="27" customHeight="1">
      <c r="A14" s="583"/>
      <c r="B14" s="584"/>
      <c r="C14" s="584"/>
      <c r="D14" s="585"/>
      <c r="E14" s="586"/>
      <c r="F14" s="587"/>
      <c r="G14" s="587"/>
      <c r="H14" s="587"/>
      <c r="I14" s="587"/>
      <c r="J14" s="587"/>
      <c r="K14" s="587"/>
      <c r="L14" s="587"/>
      <c r="M14" s="587"/>
      <c r="N14" s="587"/>
      <c r="O14" s="587"/>
      <c r="P14" s="662"/>
      <c r="Q14" s="658"/>
      <c r="R14" s="658"/>
      <c r="S14" s="658"/>
      <c r="T14" s="659"/>
      <c r="U14" s="73"/>
      <c r="V14" s="73"/>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99"/>
      <c r="FD14" s="99"/>
      <c r="FE14" s="99"/>
      <c r="FF14" s="99"/>
      <c r="FG14" s="99"/>
      <c r="FH14" s="99"/>
      <c r="FI14" s="99"/>
      <c r="FJ14" s="99"/>
      <c r="FK14" s="99"/>
      <c r="FL14" s="99"/>
      <c r="FM14" s="99"/>
      <c r="FN14" s="99"/>
      <c r="FO14" s="99"/>
      <c r="FP14" s="99"/>
      <c r="FQ14" s="99"/>
      <c r="FR14" s="99"/>
      <c r="FS14" s="99"/>
      <c r="FT14" s="99"/>
      <c r="FU14" s="99"/>
      <c r="FV14" s="99"/>
      <c r="FW14" s="99"/>
      <c r="FX14" s="99"/>
    </row>
    <row r="15" spans="1:180" ht="15" customHeight="1">
      <c r="A15" s="562" t="s">
        <v>753</v>
      </c>
      <c r="B15" s="563"/>
      <c r="C15" s="563"/>
      <c r="D15" s="564"/>
      <c r="E15" s="568" t="s">
        <v>16</v>
      </c>
      <c r="F15" s="569"/>
      <c r="G15" s="569" t="s">
        <v>932</v>
      </c>
      <c r="H15" s="569"/>
      <c r="I15" s="569"/>
      <c r="J15" s="569"/>
      <c r="K15" s="569" t="s">
        <v>10</v>
      </c>
      <c r="L15" s="569"/>
      <c r="M15" s="569"/>
      <c r="N15" s="569"/>
      <c r="O15" s="569"/>
      <c r="P15" s="569" t="s">
        <v>958</v>
      </c>
      <c r="Q15" s="569"/>
      <c r="R15" s="569"/>
      <c r="S15" s="569"/>
      <c r="T15" s="630"/>
      <c r="U15" s="73"/>
      <c r="V15" s="73"/>
      <c r="AA15" s="101" t="s">
        <v>18</v>
      </c>
      <c r="AB15" s="102" t="s">
        <v>451</v>
      </c>
      <c r="AC15" s="103" t="s">
        <v>447</v>
      </c>
      <c r="AD15" s="103" t="s">
        <v>448</v>
      </c>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99"/>
      <c r="FD15" s="99"/>
      <c r="FE15" s="99"/>
      <c r="FF15" s="99"/>
      <c r="FG15" s="99"/>
      <c r="FH15" s="99"/>
      <c r="FI15" s="99"/>
      <c r="FJ15" s="99"/>
      <c r="FK15" s="99"/>
      <c r="FL15" s="99"/>
      <c r="FM15" s="99"/>
      <c r="FN15" s="99"/>
      <c r="FO15" s="99"/>
      <c r="FP15" s="99"/>
      <c r="FQ15" s="99"/>
      <c r="FR15" s="99"/>
      <c r="FS15" s="99"/>
      <c r="FT15" s="99"/>
      <c r="FU15" s="99"/>
      <c r="FV15" s="99"/>
      <c r="FW15" s="99"/>
      <c r="FX15" s="99"/>
    </row>
    <row r="16" spans="1:180" ht="27" customHeight="1">
      <c r="A16" s="635"/>
      <c r="B16" s="636"/>
      <c r="C16" s="636"/>
      <c r="D16" s="637"/>
      <c r="E16" s="648"/>
      <c r="F16" s="649"/>
      <c r="G16" s="587"/>
      <c r="H16" s="587"/>
      <c r="I16" s="587"/>
      <c r="J16" s="587"/>
      <c r="K16" s="587"/>
      <c r="L16" s="587"/>
      <c r="M16" s="587"/>
      <c r="N16" s="587"/>
      <c r="O16" s="587"/>
      <c r="P16" s="658"/>
      <c r="Q16" s="658"/>
      <c r="R16" s="658"/>
      <c r="S16" s="658"/>
      <c r="T16" s="659"/>
      <c r="U16" s="73"/>
      <c r="V16" s="73"/>
      <c r="AA16" s="1" t="s">
        <v>383</v>
      </c>
      <c r="AB16" s="131" t="b">
        <v>0</v>
      </c>
      <c r="AC16" s="131">
        <f>IF(AB16,1,0)</f>
        <v>0</v>
      </c>
      <c r="AD16" s="1">
        <v>1</v>
      </c>
      <c r="AH16" s="101" t="s">
        <v>449</v>
      </c>
      <c r="AI16" s="102" t="s">
        <v>452</v>
      </c>
      <c r="AJ16" s="102" t="s">
        <v>454</v>
      </c>
      <c r="AK16" s="101" t="s">
        <v>453</v>
      </c>
      <c r="AL16" s="101"/>
      <c r="AM16" s="101" t="s">
        <v>450</v>
      </c>
      <c r="AN16" s="102" t="s">
        <v>452</v>
      </c>
      <c r="AO16" s="102" t="s">
        <v>454</v>
      </c>
      <c r="AP16" s="101" t="s">
        <v>453</v>
      </c>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99"/>
      <c r="FD16" s="99"/>
      <c r="FE16" s="99"/>
      <c r="FF16" s="99"/>
      <c r="FG16" s="99"/>
      <c r="FH16" s="99"/>
      <c r="FI16" s="99"/>
      <c r="FJ16" s="99"/>
      <c r="FK16" s="99"/>
      <c r="FL16" s="99"/>
      <c r="FM16" s="99"/>
      <c r="FN16" s="99"/>
      <c r="FO16" s="99"/>
      <c r="FP16" s="99"/>
      <c r="FQ16" s="99"/>
      <c r="FR16" s="99"/>
      <c r="FS16" s="99"/>
      <c r="FT16" s="99"/>
      <c r="FU16" s="99"/>
      <c r="FV16" s="99"/>
      <c r="FW16" s="99"/>
      <c r="FX16" s="99"/>
    </row>
    <row r="17" spans="1:180" ht="15" customHeight="1">
      <c r="A17" s="596" t="s">
        <v>445</v>
      </c>
      <c r="B17" s="597"/>
      <c r="C17" s="597"/>
      <c r="D17" s="598"/>
      <c r="E17" s="568" t="s">
        <v>12</v>
      </c>
      <c r="F17" s="569"/>
      <c r="G17" s="569" t="s">
        <v>13</v>
      </c>
      <c r="H17" s="569"/>
      <c r="I17" s="569" t="s">
        <v>14</v>
      </c>
      <c r="J17" s="630"/>
      <c r="AA17" s="1" t="s">
        <v>104</v>
      </c>
      <c r="AB17" s="131" t="b">
        <v>0</v>
      </c>
      <c r="AC17" s="131">
        <f t="shared" ref="AC17:AC22" si="0">AC16+AB17</f>
        <v>0</v>
      </c>
      <c r="AD17" s="1">
        <v>2</v>
      </c>
      <c r="AF17" s="1">
        <v>1</v>
      </c>
      <c r="AG17" s="1" t="s">
        <v>384</v>
      </c>
      <c r="AH17" s="132" t="b">
        <v>0</v>
      </c>
      <c r="AI17" s="131">
        <f>IF(AH17,1,0)</f>
        <v>0</v>
      </c>
      <c r="AJ17" s="1">
        <v>1</v>
      </c>
      <c r="AK17" s="131" t="e">
        <f>VLOOKUP(1,AI$17:AJ$45,2,FALSE)</f>
        <v>#N/A</v>
      </c>
      <c r="AL17" s="1" t="str">
        <f t="shared" ref="AL17:AL31" si="1">IF(ISERROR(AK17),"",VLOOKUP(AK17,$AF$16:$AG$45,2,FALSE))</f>
        <v/>
      </c>
      <c r="AM17" s="132" t="b">
        <v>0</v>
      </c>
      <c r="AN17" s="131">
        <f>IF(AM17,1,0)</f>
        <v>0</v>
      </c>
      <c r="AO17" s="1">
        <v>1</v>
      </c>
      <c r="AP17" s="131" t="e">
        <f>VLOOKUP(1,AN$17:AO$45,2,FALSE)</f>
        <v>#N/A</v>
      </c>
      <c r="AQ17" s="1" t="str">
        <f t="shared" ref="AQ17:AQ31" si="2">IF(ISERROR(AP17),"",VLOOKUP(AP17,$AF$16:$AG$45,2,FALSE))</f>
        <v/>
      </c>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99"/>
      <c r="FD17" s="99"/>
      <c r="FE17" s="99"/>
      <c r="FF17" s="99"/>
      <c r="FG17" s="99"/>
      <c r="FH17" s="99"/>
      <c r="FI17" s="99"/>
      <c r="FJ17" s="99"/>
      <c r="FK17" s="99"/>
      <c r="FL17" s="99"/>
      <c r="FM17" s="99"/>
      <c r="FN17" s="99"/>
      <c r="FO17" s="99"/>
      <c r="FP17" s="99"/>
      <c r="FQ17" s="99"/>
      <c r="FR17" s="99"/>
      <c r="FS17" s="99"/>
      <c r="FT17" s="99"/>
      <c r="FU17" s="99"/>
      <c r="FV17" s="99"/>
      <c r="FW17" s="99"/>
      <c r="FX17" s="99"/>
    </row>
    <row r="18" spans="1:180" ht="27" customHeight="1">
      <c r="A18" s="603"/>
      <c r="B18" s="604"/>
      <c r="C18" s="604"/>
      <c r="D18" s="605"/>
      <c r="E18" s="606"/>
      <c r="F18" s="573"/>
      <c r="G18" s="573"/>
      <c r="H18" s="573"/>
      <c r="I18" s="567"/>
      <c r="J18" s="574"/>
      <c r="AA18" s="1" t="s">
        <v>110</v>
      </c>
      <c r="AB18" s="131" t="b">
        <v>0</v>
      </c>
      <c r="AC18" s="131">
        <f t="shared" si="0"/>
        <v>0</v>
      </c>
      <c r="AD18" s="1">
        <v>3</v>
      </c>
      <c r="AF18" s="1">
        <v>2</v>
      </c>
      <c r="AG18" s="1" t="s">
        <v>124</v>
      </c>
      <c r="AH18" s="132" t="b">
        <v>0</v>
      </c>
      <c r="AI18" s="131">
        <f t="shared" ref="AI18:AI23" si="3">AI17+AH18</f>
        <v>0</v>
      </c>
      <c r="AJ18" s="1">
        <v>2</v>
      </c>
      <c r="AK18" s="131" t="e">
        <f>VLOOKUP(2,AI$17:AJ$45,2,FALSE)</f>
        <v>#N/A</v>
      </c>
      <c r="AL18" s="1" t="str">
        <f t="shared" si="1"/>
        <v/>
      </c>
      <c r="AM18" s="132" t="b">
        <v>0</v>
      </c>
      <c r="AN18" s="131">
        <f t="shared" ref="AN18:AN23" si="4">AN17+AM18</f>
        <v>0</v>
      </c>
      <c r="AO18" s="1">
        <v>2</v>
      </c>
      <c r="AP18" s="131" t="e">
        <f>VLOOKUP(2,AN$17:AO$45,2,FALSE)</f>
        <v>#N/A</v>
      </c>
      <c r="AQ18" s="1" t="str">
        <f t="shared" si="2"/>
        <v/>
      </c>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99"/>
      <c r="FD18" s="99"/>
      <c r="FE18" s="99"/>
      <c r="FF18" s="99"/>
      <c r="FG18" s="99"/>
      <c r="FH18" s="99"/>
      <c r="FI18" s="99"/>
      <c r="FJ18" s="99"/>
      <c r="FK18" s="99"/>
      <c r="FL18" s="99"/>
      <c r="FM18" s="99"/>
      <c r="FN18" s="99"/>
      <c r="FO18" s="99"/>
      <c r="FP18" s="99"/>
      <c r="FQ18" s="99"/>
      <c r="FR18" s="99"/>
      <c r="FS18" s="99"/>
      <c r="FT18" s="99"/>
      <c r="FU18" s="99"/>
      <c r="FV18" s="99"/>
      <c r="FW18" s="99"/>
      <c r="FX18" s="99"/>
    </row>
    <row r="19" spans="1:180" ht="27" customHeight="1">
      <c r="A19" s="609" t="s">
        <v>62</v>
      </c>
      <c r="B19" s="610"/>
      <c r="C19" s="610"/>
      <c r="D19" s="36" t="s">
        <v>68</v>
      </c>
      <c r="E19" s="618">
        <f ca="1">AO150</f>
        <v>0</v>
      </c>
      <c r="F19" s="619"/>
      <c r="G19" s="619"/>
      <c r="H19" s="620"/>
      <c r="I19" s="621" t="s">
        <v>859</v>
      </c>
      <c r="J19" s="622"/>
      <c r="K19" s="622"/>
      <c r="L19" s="622"/>
      <c r="M19" s="622"/>
      <c r="N19" s="622"/>
      <c r="O19" s="623"/>
      <c r="P19" s="698"/>
      <c r="Q19" s="699"/>
      <c r="R19" s="699"/>
      <c r="S19" s="699"/>
      <c r="T19" s="700"/>
      <c r="AA19" s="1" t="s">
        <v>115</v>
      </c>
      <c r="AB19" s="131" t="b">
        <v>0</v>
      </c>
      <c r="AC19" s="131">
        <f t="shared" si="0"/>
        <v>0</v>
      </c>
      <c r="AD19" s="1">
        <v>4</v>
      </c>
      <c r="AF19" s="1">
        <v>3</v>
      </c>
      <c r="AG19" s="1" t="s">
        <v>385</v>
      </c>
      <c r="AH19" s="132" t="b">
        <v>0</v>
      </c>
      <c r="AI19" s="131">
        <f t="shared" si="3"/>
        <v>0</v>
      </c>
      <c r="AJ19" s="1">
        <v>3</v>
      </c>
      <c r="AK19" s="131" t="e">
        <f>VLOOKUP(3,AI$17:AJ$45,2,FALSE)</f>
        <v>#N/A</v>
      </c>
      <c r="AL19" s="1" t="str">
        <f t="shared" si="1"/>
        <v/>
      </c>
      <c r="AM19" s="132" t="b">
        <v>0</v>
      </c>
      <c r="AN19" s="131">
        <f t="shared" si="4"/>
        <v>0</v>
      </c>
      <c r="AO19" s="1">
        <v>3</v>
      </c>
      <c r="AP19" s="131" t="e">
        <f>VLOOKUP(3,AN$17:AO$45,2,FALSE)</f>
        <v>#N/A</v>
      </c>
      <c r="AQ19" s="1" t="str">
        <f t="shared" si="2"/>
        <v/>
      </c>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99"/>
      <c r="FD19" s="99"/>
      <c r="FE19" s="99"/>
      <c r="FF19" s="99"/>
      <c r="FG19" s="99"/>
      <c r="FH19" s="99"/>
      <c r="FI19" s="99"/>
      <c r="FJ19" s="99"/>
      <c r="FK19" s="99"/>
      <c r="FL19" s="99"/>
      <c r="FM19" s="99"/>
      <c r="FN19" s="99"/>
      <c r="FO19" s="99"/>
      <c r="FP19" s="99"/>
      <c r="FQ19" s="99"/>
      <c r="FR19" s="99"/>
      <c r="FS19" s="99"/>
      <c r="FT19" s="99"/>
      <c r="FU19" s="99"/>
      <c r="FV19" s="99"/>
      <c r="FW19" s="99"/>
      <c r="FX19" s="99"/>
    </row>
    <row r="20" spans="1:180" ht="18" customHeight="1">
      <c r="A20" s="611"/>
      <c r="B20" s="612"/>
      <c r="C20" s="612"/>
      <c r="D20" s="183" t="s">
        <v>675</v>
      </c>
      <c r="E20" s="592"/>
      <c r="F20" s="593"/>
      <c r="G20" s="593"/>
      <c r="H20" s="593"/>
      <c r="I20" s="594"/>
      <c r="J20" s="595"/>
      <c r="K20" s="67"/>
      <c r="L20" s="33"/>
      <c r="M20" s="33"/>
      <c r="P20" s="133" t="s">
        <v>485</v>
      </c>
      <c r="AA20" s="1" t="s">
        <v>378</v>
      </c>
      <c r="AB20" s="131" t="b">
        <v>0</v>
      </c>
      <c r="AC20" s="131">
        <f t="shared" si="0"/>
        <v>0</v>
      </c>
      <c r="AD20" s="1">
        <v>5</v>
      </c>
      <c r="AF20" s="1">
        <v>4</v>
      </c>
      <c r="AG20" s="1" t="s">
        <v>386</v>
      </c>
      <c r="AH20" s="132" t="b">
        <v>0</v>
      </c>
      <c r="AI20" s="131">
        <f t="shared" si="3"/>
        <v>0</v>
      </c>
      <c r="AJ20" s="1">
        <v>4</v>
      </c>
      <c r="AK20" s="131" t="e">
        <f>VLOOKUP(4,AI$17:AJ$45,2,FALSE)</f>
        <v>#N/A</v>
      </c>
      <c r="AL20" s="1" t="str">
        <f t="shared" si="1"/>
        <v/>
      </c>
      <c r="AM20" s="132" t="b">
        <v>0</v>
      </c>
      <c r="AN20" s="131">
        <f t="shared" si="4"/>
        <v>0</v>
      </c>
      <c r="AO20" s="1">
        <v>4</v>
      </c>
      <c r="AP20" s="131" t="e">
        <f>VLOOKUP(4,AN$17:AO$45,2,FALSE)</f>
        <v>#N/A</v>
      </c>
      <c r="AQ20" s="1" t="str">
        <f t="shared" si="2"/>
        <v/>
      </c>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99"/>
      <c r="FD20" s="99"/>
      <c r="FE20" s="99"/>
      <c r="FF20" s="99"/>
      <c r="FG20" s="99"/>
      <c r="FH20" s="99"/>
      <c r="FI20" s="99"/>
      <c r="FJ20" s="99"/>
      <c r="FK20" s="99"/>
      <c r="FL20" s="99"/>
      <c r="FM20" s="99"/>
      <c r="FN20" s="99"/>
      <c r="FO20" s="99"/>
      <c r="FP20" s="99"/>
      <c r="FQ20" s="99"/>
      <c r="FR20" s="99"/>
      <c r="FS20" s="99"/>
      <c r="FT20" s="99"/>
      <c r="FU20" s="99"/>
      <c r="FV20" s="99"/>
      <c r="FW20" s="99"/>
      <c r="FX20" s="99"/>
    </row>
    <row r="21" spans="1:180" ht="36" customHeight="1">
      <c r="A21" s="613"/>
      <c r="B21" s="614"/>
      <c r="C21" s="614"/>
      <c r="D21" s="37" t="s">
        <v>59</v>
      </c>
      <c r="E21" s="756"/>
      <c r="F21" s="757"/>
      <c r="G21" s="757"/>
      <c r="H21" s="757"/>
      <c r="I21" s="757"/>
      <c r="J21" s="758"/>
      <c r="K21" s="68" t="s">
        <v>437</v>
      </c>
      <c r="L21" s="39"/>
      <c r="M21" s="39"/>
      <c r="AA21" s="1" t="s">
        <v>121</v>
      </c>
      <c r="AB21" s="131" t="b">
        <v>0</v>
      </c>
      <c r="AC21" s="131">
        <f t="shared" si="0"/>
        <v>0</v>
      </c>
      <c r="AD21" s="1">
        <v>6</v>
      </c>
      <c r="AF21" s="1">
        <v>5</v>
      </c>
      <c r="AG21" s="1" t="s">
        <v>387</v>
      </c>
      <c r="AH21" s="132" t="b">
        <v>0</v>
      </c>
      <c r="AI21" s="131">
        <f t="shared" si="3"/>
        <v>0</v>
      </c>
      <c r="AJ21" s="1">
        <v>5</v>
      </c>
      <c r="AK21" s="131" t="e">
        <f>VLOOKUP(5,AI$17:AJ$45,2,FALSE)</f>
        <v>#N/A</v>
      </c>
      <c r="AL21" s="1" t="str">
        <f t="shared" si="1"/>
        <v/>
      </c>
      <c r="AM21" s="132" t="b">
        <v>0</v>
      </c>
      <c r="AN21" s="131">
        <f t="shared" si="4"/>
        <v>0</v>
      </c>
      <c r="AO21" s="1">
        <v>5</v>
      </c>
      <c r="AP21" s="131" t="e">
        <f>VLOOKUP(5,AN$17:AO$45,2,FALSE)</f>
        <v>#N/A</v>
      </c>
      <c r="AQ21" s="1" t="str">
        <f t="shared" si="2"/>
        <v/>
      </c>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99"/>
      <c r="FD21" s="99"/>
      <c r="FE21" s="99"/>
      <c r="FF21" s="99"/>
      <c r="FG21" s="99"/>
      <c r="FH21" s="99"/>
      <c r="FI21" s="99"/>
      <c r="FJ21" s="99"/>
      <c r="FK21" s="99"/>
      <c r="FL21" s="99"/>
      <c r="FM21" s="99"/>
      <c r="FN21" s="99"/>
      <c r="FO21" s="99"/>
      <c r="FP21" s="99"/>
      <c r="FQ21" s="99"/>
      <c r="FR21" s="99"/>
      <c r="FS21" s="99"/>
      <c r="FT21" s="99"/>
      <c r="FU21" s="99"/>
      <c r="FV21" s="99"/>
      <c r="FW21" s="99"/>
      <c r="FX21" s="99"/>
    </row>
    <row r="22" spans="1:180" ht="24.95" customHeight="1">
      <c r="A22" s="81" t="s">
        <v>484</v>
      </c>
      <c r="B22" s="77"/>
      <c r="C22" s="77"/>
      <c r="D22" s="78"/>
      <c r="E22" s="79"/>
      <c r="F22" s="79"/>
      <c r="G22" s="79"/>
      <c r="H22" s="79"/>
      <c r="I22" s="79"/>
      <c r="J22" s="79"/>
      <c r="K22" s="79"/>
      <c r="L22" s="79"/>
      <c r="M22" s="66"/>
      <c r="N22" s="66"/>
      <c r="O22" s="66"/>
      <c r="P22" s="66"/>
      <c r="Q22" s="66"/>
      <c r="R22" s="66"/>
      <c r="S22" s="66"/>
      <c r="T22" s="73"/>
      <c r="AA22" s="1" t="s">
        <v>124</v>
      </c>
      <c r="AB22" s="131" t="b">
        <v>0</v>
      </c>
      <c r="AC22" s="131">
        <f t="shared" si="0"/>
        <v>0</v>
      </c>
      <c r="AD22" s="1">
        <v>7</v>
      </c>
      <c r="AF22" s="1">
        <v>6</v>
      </c>
      <c r="AG22" s="1" t="s">
        <v>388</v>
      </c>
      <c r="AH22" s="132" t="b">
        <v>0</v>
      </c>
      <c r="AI22" s="131">
        <f t="shared" si="3"/>
        <v>0</v>
      </c>
      <c r="AJ22" s="1">
        <v>6</v>
      </c>
      <c r="AK22" s="131" t="e">
        <f>VLOOKUP(6,AI$17:AJ$45,2,FALSE)</f>
        <v>#N/A</v>
      </c>
      <c r="AL22" s="1" t="str">
        <f t="shared" si="1"/>
        <v/>
      </c>
      <c r="AM22" s="132" t="b">
        <v>0</v>
      </c>
      <c r="AN22" s="131">
        <f t="shared" si="4"/>
        <v>0</v>
      </c>
      <c r="AO22" s="1">
        <v>6</v>
      </c>
      <c r="AP22" s="131" t="e">
        <f>VLOOKUP(6,AN$17:AO$45,2,FALSE)</f>
        <v>#N/A</v>
      </c>
      <c r="AQ22" s="1" t="str">
        <f t="shared" si="2"/>
        <v/>
      </c>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99"/>
      <c r="FD22" s="99"/>
      <c r="FE22" s="99"/>
      <c r="FF22" s="99"/>
      <c r="FG22" s="99"/>
      <c r="FH22" s="99"/>
      <c r="FI22" s="99"/>
      <c r="FJ22" s="99"/>
      <c r="FK22" s="99"/>
      <c r="FL22" s="99"/>
      <c r="FM22" s="99"/>
      <c r="FN22" s="99"/>
      <c r="FO22" s="99"/>
      <c r="FP22" s="99"/>
      <c r="FQ22" s="99"/>
      <c r="FR22" s="99"/>
      <c r="FS22" s="99"/>
      <c r="FT22" s="99"/>
      <c r="FU22" s="99"/>
      <c r="FV22" s="99"/>
      <c r="FW22" s="99"/>
      <c r="FX22" s="99"/>
    </row>
    <row r="23" spans="1:180" ht="27" customHeight="1">
      <c r="A23" s="639" t="s">
        <v>2</v>
      </c>
      <c r="B23" s="640"/>
      <c r="C23" s="640"/>
      <c r="D23" s="641"/>
      <c r="E23" s="759"/>
      <c r="F23" s="760"/>
      <c r="G23" s="760"/>
      <c r="H23" s="760"/>
      <c r="I23" s="760"/>
      <c r="J23" s="760"/>
      <c r="K23" s="760"/>
      <c r="L23" s="761"/>
      <c r="M23" s="67" t="s">
        <v>466</v>
      </c>
      <c r="AA23" s="1" t="s">
        <v>127</v>
      </c>
      <c r="AB23" s="131" t="b">
        <v>0</v>
      </c>
      <c r="AC23" s="131">
        <f t="shared" ref="AC23:AC30" si="5">AC22+AB23</f>
        <v>0</v>
      </c>
      <c r="AD23" s="1">
        <v>8</v>
      </c>
      <c r="AF23" s="1">
        <v>7</v>
      </c>
      <c r="AG23" s="1" t="s">
        <v>389</v>
      </c>
      <c r="AH23" s="132" t="b">
        <v>0</v>
      </c>
      <c r="AI23" s="131">
        <f t="shared" si="3"/>
        <v>0</v>
      </c>
      <c r="AJ23" s="1">
        <v>7</v>
      </c>
      <c r="AK23" s="131" t="e">
        <f>VLOOKUP(7,AI$17:AJ$45,2,FALSE)</f>
        <v>#N/A</v>
      </c>
      <c r="AL23" s="1" t="str">
        <f t="shared" si="1"/>
        <v/>
      </c>
      <c r="AM23" s="132" t="b">
        <v>0</v>
      </c>
      <c r="AN23" s="131">
        <f t="shared" si="4"/>
        <v>0</v>
      </c>
      <c r="AO23" s="1">
        <v>7</v>
      </c>
      <c r="AP23" s="131" t="e">
        <f>VLOOKUP(7,AN$17:AO$45,2,FALSE)</f>
        <v>#N/A</v>
      </c>
      <c r="AQ23" s="1" t="str">
        <f t="shared" si="2"/>
        <v/>
      </c>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99"/>
      <c r="FD23" s="99"/>
      <c r="FE23" s="99"/>
      <c r="FF23" s="99"/>
      <c r="FG23" s="99"/>
      <c r="FH23" s="99"/>
      <c r="FI23" s="99"/>
      <c r="FJ23" s="99"/>
      <c r="FK23" s="99"/>
      <c r="FL23" s="99"/>
      <c r="FM23" s="99"/>
      <c r="FN23" s="99"/>
      <c r="FO23" s="99"/>
      <c r="FP23" s="99"/>
      <c r="FQ23" s="99"/>
      <c r="FR23" s="99"/>
      <c r="FS23" s="99"/>
      <c r="FT23" s="99"/>
      <c r="FU23" s="99"/>
      <c r="FV23" s="99"/>
      <c r="FW23" s="99"/>
      <c r="FX23" s="99"/>
    </row>
    <row r="24" spans="1:180" ht="27" customHeight="1">
      <c r="A24" s="611" t="s">
        <v>15</v>
      </c>
      <c r="B24" s="612"/>
      <c r="C24" s="612"/>
      <c r="D24" s="638"/>
      <c r="E24" s="590"/>
      <c r="F24" s="591"/>
      <c r="G24" s="54" t="s">
        <v>413</v>
      </c>
      <c r="H24" s="764"/>
      <c r="I24" s="765"/>
      <c r="J24" s="67" t="s">
        <v>439</v>
      </c>
      <c r="N24" s="653" t="s">
        <v>462</v>
      </c>
      <c r="O24" s="654"/>
      <c r="P24" s="654"/>
      <c r="Q24" s="654"/>
      <c r="R24" s="654"/>
      <c r="S24" s="654"/>
      <c r="T24" s="654"/>
      <c r="AA24" s="1" t="s">
        <v>379</v>
      </c>
      <c r="AB24" s="131" t="b">
        <v>0</v>
      </c>
      <c r="AC24" s="131">
        <f t="shared" si="5"/>
        <v>0</v>
      </c>
      <c r="AD24" s="1">
        <v>9</v>
      </c>
      <c r="AF24" s="1">
        <v>8</v>
      </c>
      <c r="AG24" s="1" t="s">
        <v>127</v>
      </c>
      <c r="AH24" s="132" t="b">
        <v>0</v>
      </c>
      <c r="AI24" s="131">
        <f t="shared" ref="AI24:AI31" si="6">AI23+AH24</f>
        <v>0</v>
      </c>
      <c r="AJ24" s="1">
        <v>8</v>
      </c>
      <c r="AK24" s="131" t="e">
        <f>VLOOKUP(8,AI$17:AJ$45,2,FALSE)</f>
        <v>#N/A</v>
      </c>
      <c r="AL24" s="1" t="str">
        <f t="shared" si="1"/>
        <v/>
      </c>
      <c r="AM24" s="132" t="b">
        <v>0</v>
      </c>
      <c r="AN24" s="131">
        <f t="shared" ref="AN24:AN31" si="7">AN23+AM24</f>
        <v>0</v>
      </c>
      <c r="AO24" s="1">
        <v>8</v>
      </c>
      <c r="AP24" s="131" t="e">
        <f>VLOOKUP(8,AN$17:AO$45,2,FALSE)</f>
        <v>#N/A</v>
      </c>
      <c r="AQ24" s="1" t="str">
        <f t="shared" si="2"/>
        <v/>
      </c>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99"/>
      <c r="FD24" s="99"/>
      <c r="FE24" s="99"/>
      <c r="FF24" s="99"/>
      <c r="FG24" s="99"/>
      <c r="FH24" s="99"/>
      <c r="FI24" s="99"/>
      <c r="FJ24" s="99"/>
      <c r="FK24" s="99"/>
      <c r="FL24" s="99"/>
      <c r="FM24" s="99"/>
      <c r="FN24" s="99"/>
      <c r="FO24" s="99"/>
      <c r="FP24" s="99"/>
      <c r="FQ24" s="99"/>
      <c r="FR24" s="99"/>
      <c r="FS24" s="99"/>
      <c r="FT24" s="99"/>
      <c r="FU24" s="99"/>
      <c r="FV24" s="99"/>
      <c r="FW24" s="99"/>
      <c r="FX24" s="99"/>
    </row>
    <row r="25" spans="1:180" ht="15" customHeight="1">
      <c r="A25" s="580" t="s">
        <v>3</v>
      </c>
      <c r="B25" s="581"/>
      <c r="C25" s="581"/>
      <c r="D25" s="582"/>
      <c r="E25" s="568" t="s">
        <v>16</v>
      </c>
      <c r="F25" s="569"/>
      <c r="G25" s="569" t="s">
        <v>17</v>
      </c>
      <c r="H25" s="569"/>
      <c r="I25" s="569"/>
      <c r="J25" s="569"/>
      <c r="K25" s="569" t="s">
        <v>436</v>
      </c>
      <c r="L25" s="569"/>
      <c r="M25" s="569"/>
      <c r="N25" s="569"/>
      <c r="O25" s="569"/>
      <c r="P25" s="569" t="s">
        <v>958</v>
      </c>
      <c r="Q25" s="569"/>
      <c r="R25" s="569"/>
      <c r="S25" s="569"/>
      <c r="T25" s="630"/>
      <c r="AA25" s="1" t="s">
        <v>133</v>
      </c>
      <c r="AB25" s="131" t="b">
        <v>0</v>
      </c>
      <c r="AC25" s="131">
        <f t="shared" si="5"/>
        <v>0</v>
      </c>
      <c r="AD25" s="1">
        <v>10</v>
      </c>
      <c r="AF25" s="1">
        <v>9</v>
      </c>
      <c r="AG25" s="1" t="s">
        <v>390</v>
      </c>
      <c r="AH25" s="132" t="b">
        <v>0</v>
      </c>
      <c r="AI25" s="131">
        <f t="shared" si="6"/>
        <v>0</v>
      </c>
      <c r="AJ25" s="1">
        <v>9</v>
      </c>
      <c r="AK25" s="131" t="e">
        <f>VLOOKUP(9,AI$17:AJ$45,2,FALSE)</f>
        <v>#N/A</v>
      </c>
      <c r="AL25" s="1" t="str">
        <f t="shared" si="1"/>
        <v/>
      </c>
      <c r="AM25" s="132" t="b">
        <v>0</v>
      </c>
      <c r="AN25" s="131">
        <f t="shared" si="7"/>
        <v>0</v>
      </c>
      <c r="AO25" s="1">
        <v>9</v>
      </c>
      <c r="AP25" s="131" t="e">
        <f>VLOOKUP(9,AN$17:AO$45,2,FALSE)</f>
        <v>#N/A</v>
      </c>
      <c r="AQ25" s="1" t="str">
        <f t="shared" si="2"/>
        <v/>
      </c>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99"/>
      <c r="FD25" s="99"/>
      <c r="FE25" s="99"/>
      <c r="FF25" s="99"/>
      <c r="FG25" s="99"/>
      <c r="FH25" s="99"/>
      <c r="FI25" s="99"/>
      <c r="FJ25" s="99"/>
      <c r="FK25" s="99"/>
      <c r="FL25" s="99"/>
      <c r="FM25" s="99"/>
      <c r="FN25" s="99"/>
      <c r="FO25" s="99"/>
      <c r="FP25" s="99"/>
      <c r="FQ25" s="99"/>
      <c r="FR25" s="99"/>
      <c r="FS25" s="99"/>
      <c r="FT25" s="99"/>
      <c r="FU25" s="99"/>
      <c r="FV25" s="99"/>
      <c r="FW25" s="99"/>
      <c r="FX25" s="99"/>
    </row>
    <row r="26" spans="1:180" ht="27" customHeight="1">
      <c r="A26" s="583"/>
      <c r="B26" s="584"/>
      <c r="C26" s="584"/>
      <c r="D26" s="585"/>
      <c r="E26" s="586"/>
      <c r="F26" s="587"/>
      <c r="G26" s="587"/>
      <c r="H26" s="587"/>
      <c r="I26" s="634"/>
      <c r="J26" s="634"/>
      <c r="K26" s="634"/>
      <c r="L26" s="634"/>
      <c r="M26" s="634"/>
      <c r="N26" s="587"/>
      <c r="O26" s="587"/>
      <c r="P26" s="631"/>
      <c r="Q26" s="632"/>
      <c r="R26" s="632"/>
      <c r="S26" s="632"/>
      <c r="T26" s="633"/>
      <c r="AA26" s="1" t="s">
        <v>136</v>
      </c>
      <c r="AB26" s="131" t="b">
        <v>0</v>
      </c>
      <c r="AC26" s="131">
        <f>AC25+AB26</f>
        <v>0</v>
      </c>
      <c r="AD26" s="1">
        <v>11</v>
      </c>
      <c r="AF26" s="1">
        <v>10</v>
      </c>
      <c r="AG26" s="1" t="s">
        <v>571</v>
      </c>
      <c r="AH26" s="132" t="b">
        <v>0</v>
      </c>
      <c r="AI26" s="131">
        <f t="shared" si="6"/>
        <v>0</v>
      </c>
      <c r="AJ26" s="1">
        <v>10</v>
      </c>
      <c r="AK26" s="131" t="e">
        <f>VLOOKUP(10,AI$17:AJ$45,2,FALSE)</f>
        <v>#N/A</v>
      </c>
      <c r="AL26" s="1" t="str">
        <f t="shared" si="1"/>
        <v/>
      </c>
      <c r="AM26" s="132" t="b">
        <v>0</v>
      </c>
      <c r="AN26" s="131">
        <f t="shared" si="7"/>
        <v>0</v>
      </c>
      <c r="AO26" s="1">
        <v>10</v>
      </c>
      <c r="AP26" s="131" t="e">
        <f>VLOOKUP(10,AN$17:AO$45,2,FALSE)</f>
        <v>#N/A</v>
      </c>
      <c r="AQ26" s="1" t="str">
        <f t="shared" si="2"/>
        <v/>
      </c>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99"/>
      <c r="FD26" s="99"/>
      <c r="FE26" s="99"/>
      <c r="FF26" s="99"/>
      <c r="FG26" s="99"/>
      <c r="FH26" s="99"/>
      <c r="FI26" s="99"/>
      <c r="FJ26" s="99"/>
      <c r="FK26" s="99"/>
      <c r="FL26" s="99"/>
      <c r="FM26" s="99"/>
      <c r="FN26" s="99"/>
      <c r="FO26" s="99"/>
      <c r="FP26" s="99"/>
      <c r="FQ26" s="99"/>
      <c r="FR26" s="99"/>
      <c r="FS26" s="99"/>
      <c r="FT26" s="99"/>
      <c r="FU26" s="99"/>
      <c r="FV26" s="99"/>
      <c r="FW26" s="99"/>
      <c r="FX26" s="99"/>
    </row>
    <row r="27" spans="1:180" ht="27" customHeight="1">
      <c r="A27" s="609" t="s">
        <v>459</v>
      </c>
      <c r="B27" s="610"/>
      <c r="C27" s="615"/>
      <c r="D27" s="36" t="s">
        <v>68</v>
      </c>
      <c r="E27" s="618">
        <f ca="1">AR150</f>
        <v>0</v>
      </c>
      <c r="F27" s="619"/>
      <c r="G27" s="619"/>
      <c r="H27" s="620"/>
      <c r="I27" s="621" t="s">
        <v>859</v>
      </c>
      <c r="J27" s="622"/>
      <c r="K27" s="622"/>
      <c r="L27" s="622"/>
      <c r="M27" s="622"/>
      <c r="N27" s="622"/>
      <c r="O27" s="623"/>
      <c r="P27" s="698"/>
      <c r="Q27" s="699"/>
      <c r="R27" s="699"/>
      <c r="S27" s="699"/>
      <c r="T27" s="700"/>
      <c r="AA27" s="1" t="s">
        <v>139</v>
      </c>
      <c r="AB27" s="131" t="b">
        <v>0</v>
      </c>
      <c r="AC27" s="131">
        <f t="shared" si="5"/>
        <v>0</v>
      </c>
      <c r="AD27" s="1">
        <v>12</v>
      </c>
      <c r="AF27" s="1">
        <v>11</v>
      </c>
      <c r="AG27" s="1" t="s">
        <v>391</v>
      </c>
      <c r="AH27" s="132" t="b">
        <v>0</v>
      </c>
      <c r="AI27" s="131">
        <f>AI26+AH27</f>
        <v>0</v>
      </c>
      <c r="AJ27" s="1">
        <v>11</v>
      </c>
      <c r="AK27" s="131" t="e">
        <f>VLOOKUP(11,AI$17:AJ$45,2,FALSE)</f>
        <v>#N/A</v>
      </c>
      <c r="AL27" s="1" t="str">
        <f t="shared" si="1"/>
        <v/>
      </c>
      <c r="AM27" s="132" t="b">
        <v>0</v>
      </c>
      <c r="AN27" s="131">
        <f>AN26+AM27</f>
        <v>0</v>
      </c>
      <c r="AO27" s="1">
        <v>11</v>
      </c>
      <c r="AP27" s="131" t="e">
        <f>VLOOKUP(11,AN$17:AO$45,2,FALSE)</f>
        <v>#N/A</v>
      </c>
      <c r="AQ27" s="1" t="str">
        <f t="shared" si="2"/>
        <v/>
      </c>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99"/>
      <c r="FD27" s="99"/>
      <c r="FE27" s="99"/>
      <c r="FF27" s="99"/>
      <c r="FG27" s="99"/>
      <c r="FH27" s="99"/>
      <c r="FI27" s="99"/>
      <c r="FJ27" s="99"/>
      <c r="FK27" s="99"/>
      <c r="FL27" s="99"/>
      <c r="FM27" s="99"/>
      <c r="FN27" s="99"/>
      <c r="FO27" s="99"/>
      <c r="FP27" s="99"/>
      <c r="FQ27" s="99"/>
      <c r="FR27" s="99"/>
      <c r="FS27" s="99"/>
      <c r="FT27" s="99"/>
      <c r="FU27" s="99"/>
      <c r="FV27" s="99"/>
      <c r="FW27" s="99"/>
      <c r="FX27" s="99"/>
    </row>
    <row r="28" spans="1:180" ht="18" customHeight="1">
      <c r="A28" s="611"/>
      <c r="B28" s="612"/>
      <c r="C28" s="616"/>
      <c r="D28" s="183" t="s">
        <v>675</v>
      </c>
      <c r="E28" s="627"/>
      <c r="F28" s="628"/>
      <c r="G28" s="628"/>
      <c r="H28" s="628"/>
      <c r="I28" s="628"/>
      <c r="J28" s="629"/>
      <c r="K28" s="67"/>
      <c r="P28" s="133" t="s">
        <v>485</v>
      </c>
      <c r="AA28" s="1" t="s">
        <v>142</v>
      </c>
      <c r="AB28" s="131" t="b">
        <v>0</v>
      </c>
      <c r="AC28" s="131">
        <f t="shared" si="5"/>
        <v>0</v>
      </c>
      <c r="AD28" s="1">
        <v>13</v>
      </c>
      <c r="AF28" s="1">
        <v>12</v>
      </c>
      <c r="AG28" s="1" t="s">
        <v>392</v>
      </c>
      <c r="AH28" s="132" t="b">
        <v>0</v>
      </c>
      <c r="AI28" s="131">
        <f t="shared" si="6"/>
        <v>0</v>
      </c>
      <c r="AJ28" s="1">
        <v>12</v>
      </c>
      <c r="AK28" s="131" t="e">
        <f>VLOOKUP(12,AI$17:AJ$45,2,FALSE)</f>
        <v>#N/A</v>
      </c>
      <c r="AL28" s="1" t="str">
        <f t="shared" si="1"/>
        <v/>
      </c>
      <c r="AM28" s="132" t="b">
        <v>0</v>
      </c>
      <c r="AN28" s="131">
        <f t="shared" si="7"/>
        <v>0</v>
      </c>
      <c r="AO28" s="1">
        <v>12</v>
      </c>
      <c r="AP28" s="131" t="e">
        <f>VLOOKUP(12,AN$17:AO$45,2,FALSE)</f>
        <v>#N/A</v>
      </c>
      <c r="AQ28" s="1" t="str">
        <f t="shared" si="2"/>
        <v/>
      </c>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99"/>
      <c r="FD28" s="99"/>
      <c r="FE28" s="99"/>
      <c r="FF28" s="99"/>
      <c r="FG28" s="99"/>
      <c r="FH28" s="99"/>
      <c r="FI28" s="99"/>
      <c r="FJ28" s="99"/>
      <c r="FK28" s="99"/>
      <c r="FL28" s="99"/>
      <c r="FM28" s="99"/>
      <c r="FN28" s="99"/>
      <c r="FO28" s="99"/>
      <c r="FP28" s="99"/>
      <c r="FQ28" s="99"/>
      <c r="FR28" s="99"/>
      <c r="FS28" s="99"/>
      <c r="FT28" s="99"/>
      <c r="FU28" s="99"/>
      <c r="FV28" s="99"/>
      <c r="FW28" s="99"/>
      <c r="FX28" s="99"/>
    </row>
    <row r="29" spans="1:180" ht="36" customHeight="1">
      <c r="A29" s="613"/>
      <c r="B29" s="614"/>
      <c r="C29" s="617"/>
      <c r="D29" s="37" t="s">
        <v>59</v>
      </c>
      <c r="E29" s="624"/>
      <c r="F29" s="625"/>
      <c r="G29" s="625"/>
      <c r="H29" s="625"/>
      <c r="I29" s="625"/>
      <c r="J29" s="626"/>
      <c r="K29" s="68" t="s">
        <v>437</v>
      </c>
      <c r="AA29" s="1" t="s">
        <v>145</v>
      </c>
      <c r="AB29" s="131" t="b">
        <v>0</v>
      </c>
      <c r="AC29" s="131">
        <f t="shared" si="5"/>
        <v>0</v>
      </c>
      <c r="AD29" s="1">
        <v>14</v>
      </c>
      <c r="AF29" s="1">
        <v>13</v>
      </c>
      <c r="AG29" s="1" t="s">
        <v>570</v>
      </c>
      <c r="AH29" s="132" t="b">
        <v>0</v>
      </c>
      <c r="AI29" s="131">
        <f t="shared" si="6"/>
        <v>0</v>
      </c>
      <c r="AJ29" s="1">
        <v>13</v>
      </c>
      <c r="AK29" s="131" t="e">
        <f>VLOOKUP(13,AI$17:AJ$45,2,FALSE)</f>
        <v>#N/A</v>
      </c>
      <c r="AL29" s="1" t="str">
        <f t="shared" si="1"/>
        <v/>
      </c>
      <c r="AM29" s="132" t="b">
        <v>0</v>
      </c>
      <c r="AN29" s="131">
        <f t="shared" si="7"/>
        <v>0</v>
      </c>
      <c r="AO29" s="1">
        <v>13</v>
      </c>
      <c r="AP29" s="131" t="e">
        <f>VLOOKUP(13,AN$17:AO$45,2,FALSE)</f>
        <v>#N/A</v>
      </c>
      <c r="AQ29" s="1" t="str">
        <f t="shared" si="2"/>
        <v/>
      </c>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99"/>
      <c r="FD29" s="99"/>
      <c r="FE29" s="99"/>
      <c r="FF29" s="99"/>
      <c r="FG29" s="99"/>
      <c r="FH29" s="99"/>
      <c r="FI29" s="99"/>
      <c r="FJ29" s="99"/>
      <c r="FK29" s="99"/>
      <c r="FL29" s="99"/>
      <c r="FM29" s="99"/>
      <c r="FN29" s="99"/>
      <c r="FO29" s="99"/>
      <c r="FP29" s="99"/>
      <c r="FQ29" s="99"/>
      <c r="FR29" s="99"/>
      <c r="FS29" s="99"/>
      <c r="FT29" s="99"/>
      <c r="FU29" s="99"/>
      <c r="FV29" s="99"/>
      <c r="FW29" s="99"/>
      <c r="FX29" s="99"/>
    </row>
    <row r="30" spans="1:180" ht="24.75" customHeight="1">
      <c r="A30" s="81" t="s">
        <v>530</v>
      </c>
      <c r="C30" s="68"/>
      <c r="E30" s="68"/>
      <c r="G30" s="68"/>
      <c r="H30" s="456" t="s">
        <v>1032</v>
      </c>
      <c r="I30" s="68"/>
      <c r="K30" s="68"/>
      <c r="AA30" s="1" t="s">
        <v>148</v>
      </c>
      <c r="AB30" s="131" t="b">
        <v>0</v>
      </c>
      <c r="AC30" s="131">
        <f t="shared" si="5"/>
        <v>0</v>
      </c>
      <c r="AD30" s="1">
        <v>15</v>
      </c>
      <c r="AF30" s="1">
        <v>14</v>
      </c>
      <c r="AG30" s="1" t="s">
        <v>393</v>
      </c>
      <c r="AH30" s="132" t="b">
        <v>0</v>
      </c>
      <c r="AI30" s="131">
        <f t="shared" si="6"/>
        <v>0</v>
      </c>
      <c r="AJ30" s="1">
        <v>14</v>
      </c>
      <c r="AK30" s="131" t="e">
        <f>VLOOKUP(14,AI$17:AJ$45,2,FALSE)</f>
        <v>#N/A</v>
      </c>
      <c r="AL30" s="1" t="str">
        <f t="shared" si="1"/>
        <v/>
      </c>
      <c r="AM30" s="132" t="b">
        <v>0</v>
      </c>
      <c r="AN30" s="131">
        <f t="shared" si="7"/>
        <v>0</v>
      </c>
      <c r="AO30" s="1">
        <v>14</v>
      </c>
      <c r="AP30" s="131" t="e">
        <f>VLOOKUP(14,AN$17:AO$45,2,FALSE)</f>
        <v>#N/A</v>
      </c>
      <c r="AQ30" s="1" t="str">
        <f t="shared" si="2"/>
        <v/>
      </c>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99"/>
      <c r="FD30" s="99"/>
      <c r="FE30" s="99"/>
      <c r="FF30" s="99"/>
      <c r="FG30" s="99"/>
      <c r="FH30" s="99"/>
      <c r="FI30" s="99"/>
      <c r="FJ30" s="99"/>
      <c r="FK30" s="99"/>
      <c r="FL30" s="99"/>
      <c r="FM30" s="99"/>
      <c r="FN30" s="99"/>
      <c r="FO30" s="99"/>
      <c r="FP30" s="99"/>
      <c r="FQ30" s="99"/>
      <c r="FR30" s="99"/>
      <c r="FS30" s="99"/>
      <c r="FT30" s="99"/>
      <c r="FU30" s="99"/>
      <c r="FV30" s="99"/>
      <c r="FW30" s="99"/>
      <c r="FX30" s="99"/>
    </row>
    <row r="31" spans="1:180" ht="15" customHeight="1">
      <c r="A31" s="596" t="s">
        <v>4</v>
      </c>
      <c r="B31" s="597"/>
      <c r="C31" s="597"/>
      <c r="D31" s="598"/>
      <c r="E31" s="568" t="s">
        <v>12</v>
      </c>
      <c r="F31" s="569"/>
      <c r="G31" s="569" t="s">
        <v>13</v>
      </c>
      <c r="H31" s="569"/>
      <c r="I31" s="569" t="s">
        <v>14</v>
      </c>
      <c r="J31" s="630"/>
      <c r="AA31" s="1" t="s">
        <v>380</v>
      </c>
      <c r="AB31" s="131" t="b">
        <v>0</v>
      </c>
      <c r="AC31" s="131">
        <f t="shared" ref="AC31:AC53" si="8">AC30+AB31</f>
        <v>0</v>
      </c>
      <c r="AD31" s="1">
        <v>23</v>
      </c>
      <c r="AF31" s="1">
        <v>15</v>
      </c>
      <c r="AG31" s="1" t="s">
        <v>394</v>
      </c>
      <c r="AH31" s="132" t="b">
        <v>0</v>
      </c>
      <c r="AI31" s="131">
        <f t="shared" si="6"/>
        <v>0</v>
      </c>
      <c r="AJ31" s="1">
        <v>15</v>
      </c>
      <c r="AK31" s="131" t="e">
        <f>VLOOKUP(15,AI$17:AJ$45,2,FALSE)</f>
        <v>#N/A</v>
      </c>
      <c r="AL31" s="1" t="str">
        <f t="shared" si="1"/>
        <v/>
      </c>
      <c r="AM31" s="132" t="b">
        <v>0</v>
      </c>
      <c r="AN31" s="131">
        <f t="shared" si="7"/>
        <v>0</v>
      </c>
      <c r="AO31" s="1">
        <v>15</v>
      </c>
      <c r="AP31" s="131" t="e">
        <f>VLOOKUP(15,AN$17:AO$45,2,FALSE)</f>
        <v>#N/A</v>
      </c>
      <c r="AQ31" s="1" t="str">
        <f t="shared" si="2"/>
        <v/>
      </c>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99"/>
      <c r="FD31" s="99"/>
      <c r="FE31" s="99"/>
      <c r="FF31" s="99"/>
      <c r="FG31" s="99"/>
      <c r="FH31" s="99"/>
      <c r="FI31" s="99"/>
      <c r="FJ31" s="99"/>
      <c r="FK31" s="99"/>
      <c r="FL31" s="99"/>
      <c r="FM31" s="99"/>
      <c r="FN31" s="99"/>
      <c r="FO31" s="99"/>
      <c r="FP31" s="99"/>
      <c r="FQ31" s="99"/>
      <c r="FR31" s="99"/>
      <c r="FS31" s="99"/>
      <c r="FT31" s="99"/>
      <c r="FU31" s="99"/>
      <c r="FV31" s="99"/>
      <c r="FW31" s="99"/>
      <c r="FX31" s="99"/>
    </row>
    <row r="32" spans="1:180" ht="27" customHeight="1">
      <c r="A32" s="603"/>
      <c r="B32" s="604"/>
      <c r="C32" s="604"/>
      <c r="D32" s="605"/>
      <c r="E32" s="606"/>
      <c r="F32" s="573"/>
      <c r="G32" s="573"/>
      <c r="H32" s="573"/>
      <c r="I32" s="573"/>
      <c r="J32" s="607"/>
      <c r="L32" s="88"/>
      <c r="M32" s="88"/>
      <c r="N32" s="88"/>
      <c r="O32" s="88"/>
      <c r="P32" s="88"/>
      <c r="Q32" s="88"/>
      <c r="R32" s="88"/>
      <c r="AA32" s="1" t="s">
        <v>170</v>
      </c>
      <c r="AB32" s="131" t="b">
        <v>0</v>
      </c>
      <c r="AC32" s="131">
        <f t="shared" si="8"/>
        <v>0</v>
      </c>
      <c r="AD32" s="1">
        <v>24</v>
      </c>
      <c r="AF32" s="1">
        <v>16</v>
      </c>
      <c r="AG32" s="1" t="s">
        <v>395</v>
      </c>
      <c r="AH32" s="132" t="b">
        <v>0</v>
      </c>
      <c r="AI32" s="131">
        <f>AI31+AH32</f>
        <v>0</v>
      </c>
      <c r="AJ32" s="1">
        <v>16</v>
      </c>
      <c r="AK32" s="131" t="e">
        <f>VLOOKUP(16,AI$17:AJ$45,2,FALSE)</f>
        <v>#N/A</v>
      </c>
      <c r="AL32" s="1" t="str">
        <f t="shared" ref="AL32:AL45" si="9">IF(ISERROR(AK32),"",VLOOKUP(AK32,$AF$16:$AG$45,2,FALSE))</f>
        <v/>
      </c>
      <c r="AM32" s="132" t="b">
        <v>0</v>
      </c>
      <c r="AN32" s="131">
        <f>AN31+AM32</f>
        <v>0</v>
      </c>
      <c r="AO32" s="1">
        <v>16</v>
      </c>
      <c r="AP32" s="131" t="e">
        <f>VLOOKUP(16,AN$17:AO$45,2,FALSE)</f>
        <v>#N/A</v>
      </c>
      <c r="AQ32" s="1" t="str">
        <f t="shared" ref="AQ32:AQ45" si="10">IF(ISERROR(AP32),"",VLOOKUP(AP32,$AF$16:$AG$45,2,FALSE))</f>
        <v/>
      </c>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99"/>
      <c r="FD32" s="99"/>
      <c r="FE32" s="99"/>
      <c r="FF32" s="99"/>
      <c r="FG32" s="99"/>
      <c r="FH32" s="99"/>
      <c r="FI32" s="99"/>
      <c r="FJ32" s="99"/>
      <c r="FK32" s="99"/>
      <c r="FL32" s="99"/>
      <c r="FM32" s="99"/>
      <c r="FN32" s="99"/>
      <c r="FO32" s="99"/>
      <c r="FP32" s="99"/>
      <c r="FQ32" s="99"/>
      <c r="FR32" s="99"/>
      <c r="FS32" s="99"/>
      <c r="FT32" s="99"/>
      <c r="FU32" s="99"/>
      <c r="FV32" s="99"/>
      <c r="FW32" s="99"/>
      <c r="FX32" s="99"/>
    </row>
    <row r="33" spans="1:180" ht="15" customHeight="1">
      <c r="A33" s="596" t="s">
        <v>5</v>
      </c>
      <c r="B33" s="597"/>
      <c r="C33" s="597"/>
      <c r="D33" s="598"/>
      <c r="E33" s="568" t="s">
        <v>12</v>
      </c>
      <c r="F33" s="569"/>
      <c r="G33" s="569" t="s">
        <v>13</v>
      </c>
      <c r="H33" s="569"/>
      <c r="I33" s="569" t="s">
        <v>14</v>
      </c>
      <c r="J33" s="630"/>
      <c r="AA33" s="1" t="s">
        <v>175</v>
      </c>
      <c r="AB33" s="131" t="b">
        <v>0</v>
      </c>
      <c r="AC33" s="131">
        <f t="shared" si="8"/>
        <v>0</v>
      </c>
      <c r="AD33" s="1">
        <v>27</v>
      </c>
      <c r="AF33" s="1">
        <v>17</v>
      </c>
      <c r="AG33" s="1" t="s">
        <v>396</v>
      </c>
      <c r="AH33" s="132" t="b">
        <v>0</v>
      </c>
      <c r="AI33" s="131">
        <f t="shared" ref="AI33:AI44" si="11">AI32+AH33</f>
        <v>0</v>
      </c>
      <c r="AJ33" s="1">
        <v>17</v>
      </c>
      <c r="AK33" s="131" t="e">
        <f>VLOOKUP(17,AI$17:AJ$45,2,FALSE)</f>
        <v>#N/A</v>
      </c>
      <c r="AL33" s="1" t="str">
        <f t="shared" si="9"/>
        <v/>
      </c>
      <c r="AM33" s="132" t="b">
        <v>0</v>
      </c>
      <c r="AN33" s="131">
        <f t="shared" ref="AN33:AN44" si="12">AN32+AM33</f>
        <v>0</v>
      </c>
      <c r="AO33" s="1">
        <v>17</v>
      </c>
      <c r="AP33" s="131" t="e">
        <f>VLOOKUP(17,AN$17:AO$45,2,FALSE)</f>
        <v>#N/A</v>
      </c>
      <c r="AQ33" s="1" t="str">
        <f t="shared" si="10"/>
        <v/>
      </c>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99"/>
      <c r="FD33" s="99"/>
      <c r="FE33" s="99"/>
      <c r="FF33" s="99"/>
      <c r="FG33" s="99"/>
      <c r="FH33" s="99"/>
      <c r="FI33" s="99"/>
      <c r="FJ33" s="99"/>
      <c r="FK33" s="99"/>
      <c r="FL33" s="99"/>
      <c r="FM33" s="99"/>
      <c r="FN33" s="99"/>
      <c r="FO33" s="99"/>
      <c r="FP33" s="99"/>
      <c r="FQ33" s="99"/>
      <c r="FR33" s="99"/>
      <c r="FS33" s="99"/>
      <c r="FT33" s="99"/>
      <c r="FU33" s="99"/>
      <c r="FV33" s="99"/>
      <c r="FW33" s="99"/>
      <c r="FX33" s="99"/>
    </row>
    <row r="34" spans="1:180" ht="27" customHeight="1">
      <c r="A34" s="599"/>
      <c r="B34" s="600"/>
      <c r="C34" s="600"/>
      <c r="D34" s="601"/>
      <c r="E34" s="608"/>
      <c r="F34" s="567"/>
      <c r="G34" s="567"/>
      <c r="H34" s="567"/>
      <c r="I34" s="567"/>
      <c r="J34" s="574"/>
      <c r="AA34" s="1" t="s">
        <v>177</v>
      </c>
      <c r="AB34" s="131" t="b">
        <v>0</v>
      </c>
      <c r="AC34" s="131">
        <f t="shared" si="8"/>
        <v>0</v>
      </c>
      <c r="AD34" s="1">
        <v>28</v>
      </c>
      <c r="AF34" s="1">
        <v>18</v>
      </c>
      <c r="AG34" s="1" t="s">
        <v>397</v>
      </c>
      <c r="AH34" s="132" t="b">
        <v>0</v>
      </c>
      <c r="AI34" s="131">
        <f t="shared" si="11"/>
        <v>0</v>
      </c>
      <c r="AJ34" s="1">
        <v>18</v>
      </c>
      <c r="AK34" s="131" t="e">
        <f>VLOOKUP(18,AI$17:AJ$45,2,FALSE)</f>
        <v>#N/A</v>
      </c>
      <c r="AL34" s="1" t="str">
        <f t="shared" si="9"/>
        <v/>
      </c>
      <c r="AM34" s="132" t="b">
        <v>0</v>
      </c>
      <c r="AN34" s="131">
        <f t="shared" si="12"/>
        <v>0</v>
      </c>
      <c r="AO34" s="1">
        <v>18</v>
      </c>
      <c r="AP34" s="131" t="e">
        <f>VLOOKUP(18,AN$17:AO$45,2,FALSE)</f>
        <v>#N/A</v>
      </c>
      <c r="AQ34" s="1" t="str">
        <f t="shared" si="10"/>
        <v/>
      </c>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99"/>
      <c r="FD34" s="99"/>
      <c r="FE34" s="99"/>
      <c r="FF34" s="99"/>
      <c r="FG34" s="99"/>
      <c r="FH34" s="99"/>
      <c r="FI34" s="99"/>
      <c r="FJ34" s="99"/>
      <c r="FK34" s="99"/>
      <c r="FL34" s="99"/>
      <c r="FM34" s="99"/>
      <c r="FN34" s="99"/>
      <c r="FO34" s="99"/>
      <c r="FP34" s="99"/>
      <c r="FQ34" s="99"/>
      <c r="FR34" s="99"/>
      <c r="FS34" s="99"/>
      <c r="FT34" s="99"/>
      <c r="FU34" s="99"/>
      <c r="FV34" s="99"/>
      <c r="FW34" s="99"/>
      <c r="FX34" s="99"/>
    </row>
    <row r="35" spans="1:180" ht="30" customHeight="1">
      <c r="A35" s="602" t="s">
        <v>460</v>
      </c>
      <c r="B35" s="602"/>
      <c r="C35" s="602"/>
      <c r="D35" s="602"/>
      <c r="E35" s="570"/>
      <c r="F35" s="571"/>
      <c r="G35" s="571"/>
      <c r="H35" s="571"/>
      <c r="I35" s="571"/>
      <c r="J35" s="571"/>
      <c r="K35" s="571"/>
      <c r="L35" s="571"/>
      <c r="M35" s="571"/>
      <c r="N35" s="571"/>
      <c r="O35" s="572"/>
      <c r="AA35" s="1" t="s">
        <v>381</v>
      </c>
      <c r="AB35" s="131" t="b">
        <v>0</v>
      </c>
      <c r="AC35" s="131">
        <f>AC34+AB35</f>
        <v>0</v>
      </c>
      <c r="AD35" s="1">
        <v>30</v>
      </c>
      <c r="AF35" s="1">
        <v>19</v>
      </c>
      <c r="AG35" s="1" t="s">
        <v>65</v>
      </c>
      <c r="AH35" s="132" t="b">
        <v>0</v>
      </c>
      <c r="AI35" s="131">
        <f t="shared" si="11"/>
        <v>0</v>
      </c>
      <c r="AJ35" s="1">
        <v>19</v>
      </c>
      <c r="AK35" s="131" t="e">
        <f>VLOOKUP(19,AI$17:AJ$45,2,FALSE)</f>
        <v>#N/A</v>
      </c>
      <c r="AL35" s="1" t="str">
        <f t="shared" si="9"/>
        <v/>
      </c>
      <c r="AM35" s="132" t="b">
        <v>0</v>
      </c>
      <c r="AN35" s="131">
        <f t="shared" si="12"/>
        <v>0</v>
      </c>
      <c r="AO35" s="1">
        <v>19</v>
      </c>
      <c r="AP35" s="131" t="e">
        <f>VLOOKUP(19,AN$17:AO$45,2,FALSE)</f>
        <v>#N/A</v>
      </c>
      <c r="AQ35" s="1" t="str">
        <f t="shared" si="10"/>
        <v/>
      </c>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99"/>
      <c r="FD35" s="99"/>
      <c r="FE35" s="99"/>
      <c r="FF35" s="99"/>
      <c r="FG35" s="99"/>
      <c r="FH35" s="99"/>
      <c r="FI35" s="99"/>
      <c r="FJ35" s="99"/>
      <c r="FK35" s="99"/>
      <c r="FL35" s="99"/>
      <c r="FM35" s="99"/>
      <c r="FN35" s="99"/>
      <c r="FO35" s="99"/>
      <c r="FP35" s="99"/>
      <c r="FQ35" s="99"/>
      <c r="FR35" s="99"/>
      <c r="FS35" s="99"/>
      <c r="FT35" s="99"/>
      <c r="FU35" s="99"/>
      <c r="FV35" s="99"/>
      <c r="FW35" s="99"/>
      <c r="FX35" s="99"/>
    </row>
    <row r="36" spans="1:180" ht="12.75" customHeight="1">
      <c r="A36" s="292"/>
      <c r="B36" s="292"/>
      <c r="C36" s="292"/>
      <c r="D36" s="292"/>
      <c r="E36" s="307"/>
      <c r="F36" s="293"/>
      <c r="G36" s="293"/>
      <c r="H36" s="293"/>
      <c r="I36" s="293"/>
      <c r="J36" s="293"/>
      <c r="K36" s="293"/>
      <c r="L36" s="293"/>
      <c r="M36" s="293"/>
      <c r="AA36" s="1" t="s">
        <v>826</v>
      </c>
      <c r="AB36" s="131" t="b">
        <v>0</v>
      </c>
      <c r="AC36" s="131">
        <f>AC35+AB36</f>
        <v>0</v>
      </c>
      <c r="AD36" s="1">
        <v>31</v>
      </c>
      <c r="AF36" s="1">
        <v>20</v>
      </c>
      <c r="AG36" s="1" t="s">
        <v>398</v>
      </c>
      <c r="AH36" s="132" t="b">
        <v>0</v>
      </c>
      <c r="AI36" s="131">
        <f t="shared" si="11"/>
        <v>0</v>
      </c>
      <c r="AJ36" s="1">
        <v>20</v>
      </c>
      <c r="AK36" s="131" t="e">
        <f>VLOOKUP(20,AI$17:AJ$45,2,FALSE)</f>
        <v>#N/A</v>
      </c>
      <c r="AL36" s="1" t="str">
        <f t="shared" si="9"/>
        <v/>
      </c>
      <c r="AM36" s="132" t="b">
        <v>0</v>
      </c>
      <c r="AN36" s="131">
        <f t="shared" si="12"/>
        <v>0</v>
      </c>
      <c r="AO36" s="1">
        <v>20</v>
      </c>
      <c r="AP36" s="131" t="e">
        <f>VLOOKUP(20,AN$17:AO$45,2,FALSE)</f>
        <v>#N/A</v>
      </c>
      <c r="AQ36" s="1" t="str">
        <f t="shared" si="10"/>
        <v/>
      </c>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99"/>
      <c r="FD36" s="99"/>
      <c r="FE36" s="99"/>
      <c r="FF36" s="99"/>
      <c r="FG36" s="99"/>
      <c r="FH36" s="99"/>
      <c r="FI36" s="99"/>
      <c r="FJ36" s="99"/>
      <c r="FK36" s="99"/>
      <c r="FL36" s="99"/>
      <c r="FM36" s="99"/>
      <c r="FN36" s="99"/>
      <c r="FO36" s="99"/>
      <c r="FP36" s="99"/>
      <c r="FQ36" s="99"/>
      <c r="FR36" s="99"/>
      <c r="FS36" s="99"/>
      <c r="FT36" s="99"/>
      <c r="FU36" s="99"/>
      <c r="FV36" s="99"/>
      <c r="FW36" s="99"/>
      <c r="FX36" s="99"/>
    </row>
    <row r="37" spans="1:180" ht="12" customHeight="1">
      <c r="A37" s="68"/>
      <c r="B37" s="68"/>
      <c r="C37" s="68"/>
      <c r="D37" s="294"/>
      <c r="K37" s="67"/>
      <c r="L37" s="255"/>
      <c r="M37" s="255"/>
      <c r="AA37" s="1" t="s">
        <v>827</v>
      </c>
      <c r="AB37" s="131" t="b">
        <v>0</v>
      </c>
      <c r="AC37" s="131">
        <f>AC36+AB37</f>
        <v>0</v>
      </c>
      <c r="AD37" s="1">
        <v>312</v>
      </c>
      <c r="AF37" s="1">
        <v>21</v>
      </c>
      <c r="AG37" s="1" t="s">
        <v>399</v>
      </c>
      <c r="AH37" s="132" t="b">
        <v>0</v>
      </c>
      <c r="AI37" s="131">
        <f t="shared" si="11"/>
        <v>0</v>
      </c>
      <c r="AJ37" s="1">
        <v>21</v>
      </c>
      <c r="AK37" s="131" t="e">
        <f>VLOOKUP(21,AI$17:AJ$45,2,FALSE)</f>
        <v>#N/A</v>
      </c>
      <c r="AL37" s="1" t="str">
        <f t="shared" si="9"/>
        <v/>
      </c>
      <c r="AM37" s="132" t="b">
        <v>0</v>
      </c>
      <c r="AN37" s="131">
        <f t="shared" si="12"/>
        <v>0</v>
      </c>
      <c r="AO37" s="1">
        <v>21</v>
      </c>
      <c r="AP37" s="131" t="e">
        <f>VLOOKUP(21,AN$17:AO$45,2,FALSE)</f>
        <v>#N/A</v>
      </c>
      <c r="AQ37" s="1" t="str">
        <f t="shared" si="10"/>
        <v/>
      </c>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99"/>
      <c r="FD37" s="99"/>
      <c r="FE37" s="99"/>
      <c r="FF37" s="99"/>
      <c r="FG37" s="99"/>
      <c r="FH37" s="99"/>
      <c r="FI37" s="99"/>
      <c r="FJ37" s="99"/>
      <c r="FK37" s="99"/>
      <c r="FL37" s="99"/>
      <c r="FM37" s="99"/>
      <c r="FN37" s="99"/>
      <c r="FO37" s="99"/>
      <c r="FP37" s="99"/>
      <c r="FQ37" s="99"/>
      <c r="FR37" s="99"/>
      <c r="FS37" s="99"/>
      <c r="FT37" s="99"/>
      <c r="FU37" s="99"/>
      <c r="FV37" s="99"/>
      <c r="FW37" s="99"/>
      <c r="FX37" s="99"/>
    </row>
    <row r="38" spans="1:180" ht="12" customHeight="1">
      <c r="A38" s="68"/>
      <c r="B38" s="68"/>
      <c r="C38" s="68"/>
      <c r="D38" s="295"/>
      <c r="E38" s="108"/>
      <c r="F38" s="108"/>
      <c r="G38" s="108"/>
      <c r="H38" s="108"/>
      <c r="I38" s="108"/>
      <c r="J38" s="108"/>
      <c r="K38" s="68"/>
      <c r="L38" s="255"/>
      <c r="M38" s="255"/>
      <c r="AA38" s="1" t="s">
        <v>648</v>
      </c>
      <c r="AB38" s="131" t="b">
        <v>0</v>
      </c>
      <c r="AC38" s="131">
        <f>AC37+AB38</f>
        <v>0</v>
      </c>
      <c r="AD38" s="1">
        <v>32</v>
      </c>
      <c r="AF38" s="1">
        <v>22</v>
      </c>
      <c r="AG38" s="1" t="s">
        <v>400</v>
      </c>
      <c r="AH38" s="132" t="b">
        <v>0</v>
      </c>
      <c r="AI38" s="131">
        <f t="shared" si="11"/>
        <v>0</v>
      </c>
      <c r="AJ38" s="1">
        <v>22</v>
      </c>
      <c r="AK38" s="131" t="e">
        <f>VLOOKUP(22,AI$17:AJ$45,2,FALSE)</f>
        <v>#N/A</v>
      </c>
      <c r="AL38" s="1" t="str">
        <f t="shared" si="9"/>
        <v/>
      </c>
      <c r="AM38" s="132" t="b">
        <v>0</v>
      </c>
      <c r="AN38" s="131">
        <f t="shared" si="12"/>
        <v>0</v>
      </c>
      <c r="AO38" s="1">
        <v>22</v>
      </c>
      <c r="AP38" s="131" t="e">
        <f>VLOOKUP(22,AN$17:AO$45,2,FALSE)</f>
        <v>#N/A</v>
      </c>
      <c r="AQ38" s="1" t="str">
        <f t="shared" si="10"/>
        <v/>
      </c>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99"/>
      <c r="FD38" s="99"/>
      <c r="FE38" s="99"/>
      <c r="FF38" s="99"/>
      <c r="FG38" s="99"/>
      <c r="FH38" s="99"/>
      <c r="FI38" s="99"/>
      <c r="FJ38" s="99"/>
      <c r="FK38" s="99"/>
      <c r="FL38" s="99"/>
      <c r="FM38" s="99"/>
      <c r="FN38" s="99"/>
      <c r="FO38" s="99"/>
      <c r="FP38" s="99"/>
      <c r="FQ38" s="99"/>
      <c r="FR38" s="99"/>
      <c r="FS38" s="99"/>
      <c r="FT38" s="99"/>
      <c r="FU38" s="99"/>
      <c r="FV38" s="99"/>
      <c r="FW38" s="99"/>
      <c r="FX38" s="99"/>
    </row>
    <row r="39" spans="1:180" ht="10.5" customHeight="1">
      <c r="A39" s="256"/>
      <c r="B39" s="256"/>
      <c r="C39" s="256"/>
      <c r="D39" s="256"/>
      <c r="E39" s="256"/>
      <c r="F39" s="255"/>
      <c r="G39" s="255"/>
      <c r="H39" s="255"/>
      <c r="I39" s="255"/>
      <c r="J39" s="255"/>
      <c r="K39" s="255"/>
      <c r="L39" s="255"/>
      <c r="M39" s="255"/>
      <c r="V39" s="163"/>
      <c r="W39" s="164"/>
      <c r="AA39" s="1" t="s">
        <v>649</v>
      </c>
      <c r="AB39" s="131" t="b">
        <v>0</v>
      </c>
      <c r="AC39" s="131">
        <f t="shared" si="8"/>
        <v>0</v>
      </c>
      <c r="AD39" s="1">
        <v>33</v>
      </c>
      <c r="AF39" s="1">
        <v>23</v>
      </c>
      <c r="AG39" s="1" t="s">
        <v>401</v>
      </c>
      <c r="AH39" s="132" t="b">
        <v>0</v>
      </c>
      <c r="AI39" s="131">
        <f t="shared" si="11"/>
        <v>0</v>
      </c>
      <c r="AJ39" s="1">
        <v>23</v>
      </c>
      <c r="AK39" s="131" t="e">
        <f>VLOOKUP(23,AI$17:AJ$45,2,FALSE)</f>
        <v>#N/A</v>
      </c>
      <c r="AL39" s="1" t="str">
        <f t="shared" si="9"/>
        <v/>
      </c>
      <c r="AM39" s="132" t="b">
        <v>0</v>
      </c>
      <c r="AN39" s="131">
        <f t="shared" si="12"/>
        <v>0</v>
      </c>
      <c r="AO39" s="1">
        <v>23</v>
      </c>
      <c r="AP39" s="131" t="e">
        <f>VLOOKUP(23,AN$17:AO$45,2,FALSE)</f>
        <v>#N/A</v>
      </c>
      <c r="AQ39" s="1" t="str">
        <f t="shared" si="10"/>
        <v/>
      </c>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99"/>
      <c r="FD39" s="99"/>
      <c r="FE39" s="99"/>
      <c r="FF39" s="99"/>
      <c r="FG39" s="99"/>
      <c r="FH39" s="99"/>
      <c r="FI39" s="99"/>
      <c r="FJ39" s="99"/>
      <c r="FK39" s="99"/>
      <c r="FL39" s="99"/>
      <c r="FM39" s="99"/>
      <c r="FN39" s="99"/>
      <c r="FO39" s="99"/>
      <c r="FP39" s="99"/>
      <c r="FQ39" s="99"/>
      <c r="FR39" s="99"/>
      <c r="FS39" s="99"/>
      <c r="FT39" s="99"/>
      <c r="FU39" s="99"/>
      <c r="FV39" s="99"/>
      <c r="FW39" s="99"/>
      <c r="FX39" s="99"/>
    </row>
    <row r="40" spans="1:180" ht="27.75" customHeight="1" thickBot="1">
      <c r="A40" s="129" t="s">
        <v>457</v>
      </c>
      <c r="B40" s="129"/>
      <c r="C40" s="129"/>
      <c r="D40" s="129"/>
      <c r="E40" s="130"/>
      <c r="F40" s="130"/>
      <c r="G40" s="130"/>
      <c r="H40" s="130"/>
      <c r="I40" s="167" t="s">
        <v>1009</v>
      </c>
      <c r="J40" s="39"/>
      <c r="L40" s="39"/>
      <c r="M40" s="39"/>
      <c r="AA40" s="1" t="s">
        <v>650</v>
      </c>
      <c r="AB40" s="131" t="b">
        <v>0</v>
      </c>
      <c r="AC40" s="131">
        <f t="shared" si="8"/>
        <v>0</v>
      </c>
      <c r="AD40" s="1">
        <v>36</v>
      </c>
      <c r="AF40" s="1">
        <v>24</v>
      </c>
      <c r="AG40" s="1" t="s">
        <v>402</v>
      </c>
      <c r="AH40" s="132" t="b">
        <v>0</v>
      </c>
      <c r="AI40" s="131">
        <f t="shared" si="11"/>
        <v>0</v>
      </c>
      <c r="AJ40" s="1">
        <v>24</v>
      </c>
      <c r="AK40" s="131" t="e">
        <f>VLOOKUP(24,AI$17:AJ$45,2,FALSE)</f>
        <v>#N/A</v>
      </c>
      <c r="AL40" s="1" t="str">
        <f t="shared" si="9"/>
        <v/>
      </c>
      <c r="AM40" s="132" t="b">
        <v>0</v>
      </c>
      <c r="AN40" s="131">
        <f t="shared" si="12"/>
        <v>0</v>
      </c>
      <c r="AO40" s="1">
        <v>24</v>
      </c>
      <c r="AP40" s="131" t="e">
        <f>VLOOKUP(24,AN$17:AO$45,2,FALSE)</f>
        <v>#N/A</v>
      </c>
      <c r="AQ40" s="1" t="str">
        <f t="shared" si="10"/>
        <v/>
      </c>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99"/>
      <c r="FD40" s="99"/>
      <c r="FE40" s="99"/>
      <c r="FF40" s="99"/>
      <c r="FG40" s="99"/>
      <c r="FH40" s="99"/>
      <c r="FI40" s="99"/>
      <c r="FJ40" s="99"/>
      <c r="FK40" s="99"/>
      <c r="FL40" s="99"/>
      <c r="FM40" s="99"/>
      <c r="FN40" s="99"/>
      <c r="FO40" s="99"/>
      <c r="FP40" s="99"/>
      <c r="FQ40" s="99"/>
      <c r="FR40" s="99"/>
      <c r="FS40" s="99"/>
      <c r="FT40" s="99"/>
      <c r="FU40" s="99"/>
      <c r="FV40" s="99"/>
      <c r="FW40" s="99"/>
      <c r="FX40" s="99"/>
    </row>
    <row r="41" spans="1:180" ht="27" customHeight="1">
      <c r="A41" s="529" t="s">
        <v>550</v>
      </c>
      <c r="B41" s="530"/>
      <c r="C41" s="530"/>
      <c r="D41" s="530"/>
      <c r="E41" s="576" t="s">
        <v>573</v>
      </c>
      <c r="F41" s="556"/>
      <c r="G41" s="555" t="s">
        <v>598</v>
      </c>
      <c r="H41" s="556"/>
      <c r="I41" s="555" t="s">
        <v>574</v>
      </c>
      <c r="J41" s="556"/>
      <c r="K41" s="555" t="s">
        <v>575</v>
      </c>
      <c r="L41" s="556"/>
      <c r="M41" s="555" t="s">
        <v>576</v>
      </c>
      <c r="N41" s="556"/>
      <c r="O41" s="555" t="s">
        <v>577</v>
      </c>
      <c r="P41" s="556"/>
      <c r="Q41" s="555" t="s">
        <v>578</v>
      </c>
      <c r="R41" s="556"/>
      <c r="S41" s="555" t="s">
        <v>579</v>
      </c>
      <c r="T41" s="755"/>
      <c r="AA41" s="1" t="s">
        <v>651</v>
      </c>
      <c r="AB41" s="131" t="b">
        <v>0</v>
      </c>
      <c r="AC41" s="131">
        <f t="shared" si="8"/>
        <v>0</v>
      </c>
      <c r="AD41" s="1">
        <v>37</v>
      </c>
      <c r="AF41" s="1">
        <v>25</v>
      </c>
      <c r="AG41" s="1" t="s">
        <v>403</v>
      </c>
      <c r="AH41" s="132" t="b">
        <v>0</v>
      </c>
      <c r="AI41" s="131">
        <f t="shared" si="11"/>
        <v>0</v>
      </c>
      <c r="AJ41" s="1">
        <v>25</v>
      </c>
      <c r="AK41" s="131" t="e">
        <f>VLOOKUP(25,AI$17:AJ$45,2,FALSE)</f>
        <v>#N/A</v>
      </c>
      <c r="AL41" s="1" t="str">
        <f t="shared" si="9"/>
        <v/>
      </c>
      <c r="AM41" s="132" t="b">
        <v>0</v>
      </c>
      <c r="AN41" s="131">
        <f t="shared" si="12"/>
        <v>0</v>
      </c>
      <c r="AO41" s="1">
        <v>25</v>
      </c>
      <c r="AP41" s="131" t="e">
        <f>VLOOKUP(25,AN$17:AO$45,2,FALSE)</f>
        <v>#N/A</v>
      </c>
      <c r="AQ41" s="1" t="str">
        <f t="shared" si="10"/>
        <v/>
      </c>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99"/>
      <c r="FD41" s="99"/>
      <c r="FE41" s="99"/>
      <c r="FF41" s="99"/>
      <c r="FG41" s="99"/>
      <c r="FH41" s="99"/>
      <c r="FI41" s="99"/>
      <c r="FJ41" s="99"/>
      <c r="FK41" s="99"/>
      <c r="FL41" s="99"/>
      <c r="FM41" s="99"/>
      <c r="FN41" s="99"/>
      <c r="FO41" s="99"/>
      <c r="FP41" s="99"/>
      <c r="FQ41" s="99"/>
      <c r="FR41" s="99"/>
      <c r="FS41" s="99"/>
      <c r="FT41" s="99"/>
      <c r="FU41" s="99"/>
      <c r="FV41" s="99"/>
      <c r="FW41" s="99"/>
      <c r="FX41" s="99"/>
    </row>
    <row r="42" spans="1:180" ht="27" customHeight="1">
      <c r="A42" s="531"/>
      <c r="B42" s="532"/>
      <c r="C42" s="532"/>
      <c r="D42" s="532"/>
      <c r="E42" s="767" t="s">
        <v>580</v>
      </c>
      <c r="F42" s="545"/>
      <c r="G42" s="544" t="s">
        <v>581</v>
      </c>
      <c r="H42" s="545"/>
      <c r="I42" s="557" t="s">
        <v>593</v>
      </c>
      <c r="J42" s="558"/>
      <c r="K42" s="557" t="s">
        <v>582</v>
      </c>
      <c r="L42" s="558"/>
      <c r="M42" s="557" t="s">
        <v>583</v>
      </c>
      <c r="N42" s="558"/>
      <c r="O42" s="557" t="s">
        <v>584</v>
      </c>
      <c r="P42" s="558"/>
      <c r="Q42" s="557" t="s">
        <v>585</v>
      </c>
      <c r="R42" s="558"/>
      <c r="S42" s="544" t="s">
        <v>586</v>
      </c>
      <c r="T42" s="546"/>
      <c r="AA42" s="1" t="s">
        <v>652</v>
      </c>
      <c r="AB42" s="131" t="b">
        <v>0</v>
      </c>
      <c r="AC42" s="131">
        <f t="shared" si="8"/>
        <v>0</v>
      </c>
      <c r="AD42" s="1">
        <v>39</v>
      </c>
      <c r="AF42" s="1">
        <v>26</v>
      </c>
      <c r="AG42" s="1" t="s">
        <v>115</v>
      </c>
      <c r="AH42" s="132" t="b">
        <v>0</v>
      </c>
      <c r="AI42" s="131">
        <f t="shared" si="11"/>
        <v>0</v>
      </c>
      <c r="AJ42" s="1">
        <v>26</v>
      </c>
      <c r="AK42" s="131" t="e">
        <f>VLOOKUP(26,AI$17:AJ$45,2,FALSE)</f>
        <v>#N/A</v>
      </c>
      <c r="AL42" s="1" t="str">
        <f t="shared" si="9"/>
        <v/>
      </c>
      <c r="AM42" s="132" t="b">
        <v>0</v>
      </c>
      <c r="AN42" s="131">
        <f t="shared" si="12"/>
        <v>0</v>
      </c>
      <c r="AO42" s="1">
        <v>26</v>
      </c>
      <c r="AP42" s="131" t="e">
        <f>VLOOKUP(26,AN$17:AO$45,2,FALSE)</f>
        <v>#N/A</v>
      </c>
      <c r="AQ42" s="1" t="str">
        <f t="shared" si="10"/>
        <v/>
      </c>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99"/>
      <c r="FD42" s="99"/>
      <c r="FE42" s="99"/>
      <c r="FF42" s="99"/>
      <c r="FG42" s="99"/>
      <c r="FH42" s="99"/>
      <c r="FI42" s="99"/>
      <c r="FJ42" s="99"/>
      <c r="FK42" s="99"/>
      <c r="FL42" s="99"/>
      <c r="FM42" s="99"/>
      <c r="FN42" s="99"/>
      <c r="FO42" s="99"/>
      <c r="FP42" s="99"/>
      <c r="FQ42" s="99"/>
      <c r="FR42" s="99"/>
      <c r="FS42" s="99"/>
      <c r="FT42" s="99"/>
      <c r="FU42" s="99"/>
      <c r="FV42" s="99"/>
      <c r="FW42" s="99"/>
      <c r="FX42" s="99"/>
    </row>
    <row r="43" spans="1:180" ht="27" customHeight="1">
      <c r="A43" s="531"/>
      <c r="B43" s="532"/>
      <c r="C43" s="532"/>
      <c r="D43" s="532"/>
      <c r="E43" s="767" t="s">
        <v>587</v>
      </c>
      <c r="F43" s="545"/>
      <c r="G43" s="544" t="s">
        <v>588</v>
      </c>
      <c r="H43" s="545"/>
      <c r="I43" s="544" t="s">
        <v>589</v>
      </c>
      <c r="J43" s="545"/>
      <c r="K43" s="544" t="s">
        <v>590</v>
      </c>
      <c r="L43" s="545"/>
      <c r="M43" s="544" t="s">
        <v>828</v>
      </c>
      <c r="N43" s="545"/>
      <c r="O43" s="544" t="s">
        <v>829</v>
      </c>
      <c r="P43" s="545"/>
      <c r="Q43" s="544" t="s">
        <v>635</v>
      </c>
      <c r="R43" s="545"/>
      <c r="S43" s="544" t="s">
        <v>636</v>
      </c>
      <c r="T43" s="546"/>
      <c r="AA43" s="1" t="s">
        <v>653</v>
      </c>
      <c r="AB43" s="131" t="b">
        <v>0</v>
      </c>
      <c r="AC43" s="131">
        <f t="shared" si="8"/>
        <v>0</v>
      </c>
      <c r="AD43" s="1">
        <v>43</v>
      </c>
      <c r="AF43" s="1">
        <v>27</v>
      </c>
      <c r="AG43" s="1" t="s">
        <v>404</v>
      </c>
      <c r="AH43" s="132" t="b">
        <v>0</v>
      </c>
      <c r="AI43" s="131">
        <f t="shared" si="11"/>
        <v>0</v>
      </c>
      <c r="AJ43" s="1">
        <v>27</v>
      </c>
      <c r="AK43" s="131" t="e">
        <f>VLOOKUP(27,AI$17:AJ$45,2,FALSE)</f>
        <v>#N/A</v>
      </c>
      <c r="AL43" s="1" t="str">
        <f t="shared" si="9"/>
        <v/>
      </c>
      <c r="AM43" s="132" t="b">
        <v>0</v>
      </c>
      <c r="AN43" s="131">
        <f t="shared" si="12"/>
        <v>0</v>
      </c>
      <c r="AO43" s="1">
        <v>27</v>
      </c>
      <c r="AP43" s="131" t="e">
        <f>VLOOKUP(27,AN$17:AO$45,2,FALSE)</f>
        <v>#N/A</v>
      </c>
      <c r="AQ43" s="1" t="str">
        <f t="shared" si="10"/>
        <v/>
      </c>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99"/>
      <c r="FD43" s="99"/>
      <c r="FE43" s="99"/>
      <c r="FF43" s="99"/>
      <c r="FG43" s="99"/>
      <c r="FH43" s="99"/>
      <c r="FI43" s="99"/>
      <c r="FJ43" s="99"/>
      <c r="FK43" s="99"/>
      <c r="FL43" s="99"/>
      <c r="FM43" s="99"/>
      <c r="FN43" s="99"/>
      <c r="FO43" s="99"/>
      <c r="FP43" s="99"/>
      <c r="FQ43" s="99"/>
      <c r="FR43" s="99"/>
      <c r="FS43" s="99"/>
      <c r="FT43" s="99"/>
      <c r="FU43" s="99"/>
      <c r="FV43" s="99"/>
      <c r="FW43" s="99"/>
      <c r="FX43" s="99"/>
    </row>
    <row r="44" spans="1:180" ht="27" customHeight="1">
      <c r="A44" s="531"/>
      <c r="B44" s="532"/>
      <c r="C44" s="532"/>
      <c r="D44" s="532"/>
      <c r="E44" s="767" t="s">
        <v>638</v>
      </c>
      <c r="F44" s="545"/>
      <c r="G44" s="544" t="s">
        <v>639</v>
      </c>
      <c r="H44" s="545"/>
      <c r="I44" s="544" t="s">
        <v>640</v>
      </c>
      <c r="J44" s="545"/>
      <c r="K44" s="544" t="s">
        <v>641</v>
      </c>
      <c r="L44" s="545"/>
      <c r="M44" s="544" t="s">
        <v>647</v>
      </c>
      <c r="N44" s="545"/>
      <c r="O44" s="544" t="s">
        <v>591</v>
      </c>
      <c r="P44" s="545"/>
      <c r="Q44" s="544" t="s">
        <v>592</v>
      </c>
      <c r="R44" s="545"/>
      <c r="S44" s="544" t="s">
        <v>642</v>
      </c>
      <c r="T44" s="546"/>
      <c r="AA44" s="1" t="s">
        <v>382</v>
      </c>
      <c r="AB44" s="131" t="b">
        <v>0</v>
      </c>
      <c r="AC44" s="131">
        <f t="shared" si="8"/>
        <v>0</v>
      </c>
      <c r="AD44" s="1">
        <v>44</v>
      </c>
      <c r="AF44" s="1">
        <v>28</v>
      </c>
      <c r="AG44" s="1" t="s">
        <v>405</v>
      </c>
      <c r="AH44" s="132" t="b">
        <v>0</v>
      </c>
      <c r="AI44" s="131">
        <f t="shared" si="11"/>
        <v>0</v>
      </c>
      <c r="AJ44" s="1">
        <v>28</v>
      </c>
      <c r="AK44" s="131" t="e">
        <f>VLOOKUP(28,AI$17:AJ$45,2,FALSE)</f>
        <v>#N/A</v>
      </c>
      <c r="AL44" s="1" t="str">
        <f t="shared" si="9"/>
        <v/>
      </c>
      <c r="AM44" s="132" t="b">
        <v>0</v>
      </c>
      <c r="AN44" s="131">
        <f t="shared" si="12"/>
        <v>0</v>
      </c>
      <c r="AO44" s="1">
        <v>28</v>
      </c>
      <c r="AP44" s="131" t="e">
        <f>VLOOKUP(28,AN$17:AO$45,2,FALSE)</f>
        <v>#N/A</v>
      </c>
      <c r="AQ44" s="1" t="str">
        <f t="shared" si="10"/>
        <v/>
      </c>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99"/>
      <c r="FD44" s="99"/>
      <c r="FE44" s="99"/>
      <c r="FF44" s="99"/>
      <c r="FG44" s="99"/>
      <c r="FH44" s="99"/>
      <c r="FI44" s="99"/>
      <c r="FJ44" s="99"/>
      <c r="FK44" s="99"/>
      <c r="FL44" s="99"/>
      <c r="FM44" s="99"/>
      <c r="FN44" s="99"/>
      <c r="FO44" s="99"/>
      <c r="FP44" s="99"/>
      <c r="FQ44" s="99"/>
      <c r="FR44" s="99"/>
      <c r="FS44" s="99"/>
      <c r="FT44" s="99"/>
      <c r="FU44" s="99"/>
      <c r="FV44" s="99"/>
      <c r="FW44" s="99"/>
      <c r="FX44" s="99"/>
    </row>
    <row r="45" spans="1:180" ht="27" customHeight="1" thickBot="1">
      <c r="A45" s="533"/>
      <c r="B45" s="534"/>
      <c r="C45" s="534"/>
      <c r="D45" s="534"/>
      <c r="E45" s="516" t="s">
        <v>637</v>
      </c>
      <c r="F45" s="517"/>
      <c r="G45" s="526" t="s">
        <v>643</v>
      </c>
      <c r="H45" s="517"/>
      <c r="I45" s="526" t="s">
        <v>644</v>
      </c>
      <c r="J45" s="517"/>
      <c r="K45" s="526" t="s">
        <v>645</v>
      </c>
      <c r="L45" s="517"/>
      <c r="M45" s="526" t="s">
        <v>646</v>
      </c>
      <c r="N45" s="517"/>
      <c r="O45" s="526"/>
      <c r="P45" s="526"/>
      <c r="Q45" s="526"/>
      <c r="R45" s="526"/>
      <c r="S45" s="526"/>
      <c r="T45" s="527"/>
      <c r="AA45" s="1" t="s">
        <v>488</v>
      </c>
      <c r="AB45" s="131" t="b">
        <v>0</v>
      </c>
      <c r="AC45" s="131">
        <f t="shared" si="8"/>
        <v>0</v>
      </c>
      <c r="AD45" s="1">
        <v>52</v>
      </c>
      <c r="AF45" s="1">
        <v>29</v>
      </c>
      <c r="AG45" s="1" t="s">
        <v>778</v>
      </c>
      <c r="AH45" s="132" t="b">
        <v>0</v>
      </c>
      <c r="AI45" s="131">
        <f>AI44+AH45</f>
        <v>0</v>
      </c>
      <c r="AJ45" s="1">
        <v>29</v>
      </c>
      <c r="AK45" s="131" t="e">
        <f>VLOOKUP(29,AI$17:AJ$45,2,FALSE)</f>
        <v>#N/A</v>
      </c>
      <c r="AL45" s="1" t="str">
        <f t="shared" si="9"/>
        <v/>
      </c>
      <c r="AM45" s="132" t="b">
        <v>0</v>
      </c>
      <c r="AN45" s="131">
        <f>AN44+AM45</f>
        <v>0</v>
      </c>
      <c r="AO45" s="1">
        <v>29</v>
      </c>
      <c r="AP45" s="131" t="e">
        <f>VLOOKUP(29,AN$17:AO$45,2,FALSE)</f>
        <v>#N/A</v>
      </c>
      <c r="AQ45" s="1" t="str">
        <f t="shared" si="10"/>
        <v/>
      </c>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99"/>
      <c r="FD45" s="99"/>
      <c r="FE45" s="99"/>
      <c r="FF45" s="99"/>
      <c r="FG45" s="99"/>
      <c r="FH45" s="99"/>
      <c r="FI45" s="99"/>
      <c r="FJ45" s="99"/>
      <c r="FK45" s="99"/>
      <c r="FL45" s="99"/>
      <c r="FM45" s="99"/>
      <c r="FN45" s="99"/>
      <c r="FO45" s="99"/>
      <c r="FP45" s="99"/>
      <c r="FQ45" s="99"/>
      <c r="FR45" s="99"/>
      <c r="FS45" s="99"/>
      <c r="FT45" s="99"/>
      <c r="FU45" s="99"/>
      <c r="FV45" s="99"/>
      <c r="FW45" s="99"/>
      <c r="FX45" s="99"/>
    </row>
    <row r="46" spans="1:180" ht="19.5" customHeight="1">
      <c r="A46" s="507" t="s">
        <v>41</v>
      </c>
      <c r="B46" s="541" t="s">
        <v>750</v>
      </c>
      <c r="C46" s="542"/>
      <c r="D46" s="543"/>
      <c r="E46" s="559">
        <f ca="1">VLOOKUP(CB147,ER158:ET160,3,FALSE)</f>
        <v>0</v>
      </c>
      <c r="F46" s="560"/>
      <c r="G46" s="560"/>
      <c r="H46" s="561"/>
      <c r="I46" s="762">
        <f ca="1">VLOOKUP(CC147,EN158:EP205,3,FALSE)</f>
        <v>0</v>
      </c>
      <c r="J46" s="763"/>
      <c r="K46" s="518" t="s">
        <v>312</v>
      </c>
      <c r="L46" s="519"/>
      <c r="M46" s="523" t="e">
        <f ca="1">VLOOKUP(CD144,EV158:EX160,3,FALSE)</f>
        <v>#N/A</v>
      </c>
      <c r="N46" s="550"/>
      <c r="O46" s="139" t="s">
        <v>311</v>
      </c>
      <c r="P46" s="137"/>
      <c r="Q46" s="136" t="s">
        <v>307</v>
      </c>
      <c r="R46" s="547"/>
      <c r="S46" s="547"/>
      <c r="T46" s="140" t="s">
        <v>309</v>
      </c>
      <c r="AA46" s="1" t="s">
        <v>435</v>
      </c>
      <c r="AB46" s="131" t="b">
        <v>0</v>
      </c>
      <c r="AC46" s="131">
        <f t="shared" si="8"/>
        <v>0</v>
      </c>
      <c r="AD46" s="1">
        <v>63</v>
      </c>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99"/>
      <c r="FD46" s="99"/>
      <c r="FE46" s="99"/>
      <c r="FF46" s="99"/>
      <c r="FG46" s="99"/>
      <c r="FH46" s="99"/>
      <c r="FI46" s="99"/>
      <c r="FJ46" s="99"/>
      <c r="FK46" s="99"/>
      <c r="FL46" s="99"/>
      <c r="FM46" s="99"/>
      <c r="FN46" s="99"/>
      <c r="FO46" s="99"/>
      <c r="FP46" s="99"/>
      <c r="FQ46" s="99"/>
      <c r="FR46" s="99"/>
      <c r="FS46" s="99"/>
      <c r="FT46" s="99"/>
      <c r="FU46" s="99"/>
      <c r="FV46" s="99"/>
      <c r="FW46" s="99"/>
      <c r="FX46" s="99"/>
    </row>
    <row r="47" spans="1:180" ht="19.5" customHeight="1">
      <c r="A47" s="507"/>
      <c r="B47" s="535" t="s">
        <v>34</v>
      </c>
      <c r="C47" s="536"/>
      <c r="D47" s="537"/>
      <c r="E47" s="553"/>
      <c r="F47" s="548"/>
      <c r="G47" s="548"/>
      <c r="H47" s="548"/>
      <c r="I47" s="548"/>
      <c r="J47" s="548"/>
      <c r="K47" s="548"/>
      <c r="L47" s="548"/>
      <c r="M47" s="548"/>
      <c r="N47" s="548"/>
      <c r="O47" s="548"/>
      <c r="P47" s="548"/>
      <c r="Q47" s="548"/>
      <c r="R47" s="548"/>
      <c r="S47" s="548"/>
      <c r="T47" s="549"/>
      <c r="AA47" s="1" t="s">
        <v>654</v>
      </c>
      <c r="AB47" s="131" t="b">
        <v>0</v>
      </c>
      <c r="AC47" s="131">
        <f t="shared" si="8"/>
        <v>0</v>
      </c>
      <c r="AD47" s="1">
        <v>64</v>
      </c>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99"/>
      <c r="FD47" s="99"/>
      <c r="FE47" s="99"/>
      <c r="FF47" s="99"/>
      <c r="FG47" s="99"/>
      <c r="FH47" s="99"/>
      <c r="FI47" s="99"/>
      <c r="FJ47" s="99"/>
      <c r="FK47" s="99"/>
      <c r="FL47" s="99"/>
      <c r="FM47" s="99"/>
      <c r="FN47" s="99"/>
      <c r="FO47" s="99"/>
      <c r="FP47" s="99"/>
      <c r="FQ47" s="99"/>
      <c r="FR47" s="99"/>
      <c r="FS47" s="99"/>
      <c r="FT47" s="99"/>
      <c r="FU47" s="99"/>
      <c r="FV47" s="99"/>
      <c r="FW47" s="99"/>
      <c r="FX47" s="99"/>
    </row>
    <row r="48" spans="1:180" ht="19.5" customHeight="1">
      <c r="A48" s="507"/>
      <c r="B48" s="535"/>
      <c r="C48" s="536"/>
      <c r="D48" s="537"/>
      <c r="E48" s="554"/>
      <c r="F48" s="482"/>
      <c r="G48" s="575"/>
      <c r="H48" s="575"/>
      <c r="I48" s="482"/>
      <c r="J48" s="482"/>
      <c r="K48" s="482"/>
      <c r="L48" s="482"/>
      <c r="M48" s="482"/>
      <c r="N48" s="482"/>
      <c r="O48" s="482"/>
      <c r="P48" s="482"/>
      <c r="Q48" s="482"/>
      <c r="R48" s="482"/>
      <c r="S48" s="482"/>
      <c r="T48" s="528"/>
      <c r="AA48" s="1" t="s">
        <v>655</v>
      </c>
      <c r="AB48" s="131" t="b">
        <v>0</v>
      </c>
      <c r="AC48" s="131">
        <f t="shared" si="8"/>
        <v>0</v>
      </c>
      <c r="AD48" s="1">
        <v>66</v>
      </c>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99"/>
      <c r="FD48" s="99"/>
      <c r="FE48" s="99"/>
      <c r="FF48" s="99"/>
      <c r="FG48" s="99"/>
      <c r="FH48" s="99"/>
      <c r="FI48" s="99"/>
      <c r="FJ48" s="99"/>
      <c r="FK48" s="99"/>
      <c r="FL48" s="99"/>
      <c r="FM48" s="99"/>
      <c r="FN48" s="99"/>
      <c r="FO48" s="99"/>
      <c r="FP48" s="99"/>
      <c r="FQ48" s="99"/>
      <c r="FR48" s="99"/>
      <c r="FS48" s="99"/>
      <c r="FT48" s="99"/>
      <c r="FU48" s="99"/>
      <c r="FV48" s="99"/>
      <c r="FW48" s="99"/>
      <c r="FX48" s="99"/>
    </row>
    <row r="49" spans="1:180" ht="19.5" customHeight="1">
      <c r="A49" s="507"/>
      <c r="B49" s="535"/>
      <c r="C49" s="536"/>
      <c r="D49" s="537"/>
      <c r="E49" s="554"/>
      <c r="F49" s="482"/>
      <c r="G49" s="482"/>
      <c r="H49" s="482"/>
      <c r="I49" s="506"/>
      <c r="J49" s="506"/>
      <c r="K49" s="482"/>
      <c r="L49" s="482"/>
      <c r="M49" s="482"/>
      <c r="N49" s="482"/>
      <c r="O49" s="482"/>
      <c r="P49" s="482"/>
      <c r="Q49" s="482"/>
      <c r="R49" s="482"/>
      <c r="S49" s="482"/>
      <c r="T49" s="528"/>
      <c r="AA49" s="1" t="s">
        <v>659</v>
      </c>
      <c r="AB49" s="131" t="b">
        <v>0</v>
      </c>
      <c r="AC49" s="131">
        <f t="shared" si="8"/>
        <v>0</v>
      </c>
      <c r="AD49" s="1">
        <v>69</v>
      </c>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99"/>
      <c r="FD49" s="99"/>
      <c r="FE49" s="99"/>
      <c r="FF49" s="99"/>
      <c r="FG49" s="99"/>
      <c r="FH49" s="99"/>
      <c r="FI49" s="99"/>
      <c r="FJ49" s="99"/>
      <c r="FK49" s="99"/>
      <c r="FL49" s="99"/>
      <c r="FM49" s="99"/>
      <c r="FN49" s="99"/>
      <c r="FO49" s="99"/>
      <c r="FP49" s="99"/>
      <c r="FQ49" s="99"/>
      <c r="FR49" s="99"/>
      <c r="FS49" s="99"/>
      <c r="FT49" s="99"/>
      <c r="FU49" s="99"/>
      <c r="FV49" s="99"/>
      <c r="FW49" s="99"/>
      <c r="FX49" s="99"/>
    </row>
    <row r="50" spans="1:180" ht="19.5" customHeight="1" thickBot="1">
      <c r="A50" s="507"/>
      <c r="B50" s="535"/>
      <c r="C50" s="536"/>
      <c r="D50" s="537"/>
      <c r="E50" s="566"/>
      <c r="F50" s="522"/>
      <c r="G50" s="522"/>
      <c r="H50" s="522"/>
      <c r="I50" s="522"/>
      <c r="J50" s="522"/>
      <c r="K50" s="522"/>
      <c r="L50" s="522"/>
      <c r="M50" s="522"/>
      <c r="N50" s="522"/>
      <c r="O50" s="512"/>
      <c r="P50" s="512"/>
      <c r="Q50" s="512"/>
      <c r="R50" s="512"/>
      <c r="S50" s="512"/>
      <c r="T50" s="525"/>
      <c r="AA50" s="1" t="s">
        <v>656</v>
      </c>
      <c r="AB50" s="131" t="b">
        <v>0</v>
      </c>
      <c r="AC50" s="131">
        <f t="shared" si="8"/>
        <v>0</v>
      </c>
      <c r="AD50" s="1">
        <v>74</v>
      </c>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99"/>
      <c r="FD50" s="99"/>
      <c r="FE50" s="99"/>
      <c r="FF50" s="99"/>
      <c r="FG50" s="99"/>
      <c r="FH50" s="99"/>
      <c r="FI50" s="99"/>
      <c r="FJ50" s="99"/>
      <c r="FK50" s="99"/>
      <c r="FL50" s="99"/>
      <c r="FM50" s="99"/>
      <c r="FN50" s="99"/>
      <c r="FO50" s="99"/>
      <c r="FP50" s="99"/>
      <c r="FQ50" s="99"/>
      <c r="FR50" s="99"/>
      <c r="FS50" s="99"/>
      <c r="FT50" s="99"/>
      <c r="FU50" s="99"/>
      <c r="FV50" s="99"/>
      <c r="FW50" s="99"/>
      <c r="FX50" s="99"/>
    </row>
    <row r="51" spans="1:180" ht="19.5" customHeight="1">
      <c r="A51" s="507"/>
      <c r="B51" s="562" t="s">
        <v>751</v>
      </c>
      <c r="C51" s="563"/>
      <c r="D51" s="564"/>
      <c r="E51" s="766">
        <f ca="1">VLOOKUP(CF147,ER158:ET160,3,FALSE)</f>
        <v>0</v>
      </c>
      <c r="F51" s="523"/>
      <c r="G51" s="523"/>
      <c r="H51" s="523"/>
      <c r="I51" s="523">
        <f ca="1">VLOOKUP(CG147,EN158:EP205,3,FALSE)</f>
        <v>0</v>
      </c>
      <c r="J51" s="523"/>
      <c r="K51" s="551" t="s">
        <v>312</v>
      </c>
      <c r="L51" s="552"/>
      <c r="M51" s="523" t="e">
        <f ca="1">VLOOKUP(CH144,EV158:EX160,3,FALSE)</f>
        <v>#N/A</v>
      </c>
      <c r="N51" s="523"/>
      <c r="O51" s="136" t="s">
        <v>310</v>
      </c>
      <c r="P51" s="137"/>
      <c r="Q51" s="136" t="s">
        <v>307</v>
      </c>
      <c r="R51" s="524"/>
      <c r="S51" s="524"/>
      <c r="T51" s="138" t="s">
        <v>308</v>
      </c>
      <c r="AA51" s="1" t="s">
        <v>657</v>
      </c>
      <c r="AB51" s="131" t="b">
        <v>0</v>
      </c>
      <c r="AC51" s="131">
        <f t="shared" si="8"/>
        <v>0</v>
      </c>
      <c r="AD51" s="1">
        <v>75</v>
      </c>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99"/>
      <c r="FD51" s="99"/>
      <c r="FE51" s="99"/>
      <c r="FF51" s="99"/>
      <c r="FG51" s="99"/>
      <c r="FH51" s="99"/>
      <c r="FI51" s="99"/>
      <c r="FJ51" s="99"/>
      <c r="FK51" s="99"/>
      <c r="FL51" s="99"/>
      <c r="FM51" s="99"/>
      <c r="FN51" s="99"/>
      <c r="FO51" s="99"/>
      <c r="FP51" s="99"/>
      <c r="FQ51" s="99"/>
      <c r="FR51" s="99"/>
      <c r="FS51" s="99"/>
      <c r="FT51" s="99"/>
      <c r="FU51" s="99"/>
      <c r="FV51" s="99"/>
      <c r="FW51" s="99"/>
      <c r="FX51" s="99"/>
    </row>
    <row r="52" spans="1:180" ht="19.5" customHeight="1">
      <c r="A52" s="507"/>
      <c r="B52" s="538" t="s">
        <v>34</v>
      </c>
      <c r="C52" s="539"/>
      <c r="D52" s="540"/>
      <c r="E52" s="565"/>
      <c r="F52" s="513"/>
      <c r="G52" s="513"/>
      <c r="H52" s="513"/>
      <c r="I52" s="513"/>
      <c r="J52" s="513"/>
      <c r="K52" s="513"/>
      <c r="L52" s="513"/>
      <c r="M52" s="548"/>
      <c r="N52" s="548"/>
      <c r="O52" s="513"/>
      <c r="P52" s="513"/>
      <c r="Q52" s="513"/>
      <c r="R52" s="513"/>
      <c r="S52" s="513"/>
      <c r="T52" s="769"/>
      <c r="AA52" s="1" t="s">
        <v>658</v>
      </c>
      <c r="AB52" s="131" t="b">
        <v>0</v>
      </c>
      <c r="AC52" s="131">
        <f t="shared" si="8"/>
        <v>0</v>
      </c>
      <c r="AD52" s="1">
        <v>78</v>
      </c>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99"/>
      <c r="FD52" s="99"/>
      <c r="FE52" s="99"/>
      <c r="FF52" s="99"/>
      <c r="FG52" s="99"/>
      <c r="FH52" s="99"/>
      <c r="FI52" s="99"/>
      <c r="FJ52" s="99"/>
      <c r="FK52" s="99"/>
      <c r="FL52" s="99"/>
      <c r="FM52" s="99"/>
      <c r="FN52" s="99"/>
      <c r="FO52" s="99"/>
      <c r="FP52" s="99"/>
      <c r="FQ52" s="99"/>
      <c r="FR52" s="99"/>
      <c r="FS52" s="99"/>
      <c r="FT52" s="99"/>
      <c r="FU52" s="99"/>
      <c r="FV52" s="99"/>
      <c r="FW52" s="99"/>
      <c r="FX52" s="99"/>
    </row>
    <row r="53" spans="1:180" ht="19.5" customHeight="1">
      <c r="A53" s="507"/>
      <c r="B53" s="535"/>
      <c r="C53" s="536"/>
      <c r="D53" s="537"/>
      <c r="E53" s="554"/>
      <c r="F53" s="482"/>
      <c r="G53" s="575"/>
      <c r="H53" s="575"/>
      <c r="I53" s="482"/>
      <c r="J53" s="482"/>
      <c r="K53" s="482"/>
      <c r="L53" s="482"/>
      <c r="M53" s="482"/>
      <c r="N53" s="482"/>
      <c r="O53" s="482"/>
      <c r="P53" s="482"/>
      <c r="Q53" s="482"/>
      <c r="R53" s="482"/>
      <c r="S53" s="482"/>
      <c r="T53" s="528"/>
      <c r="AA53" s="1" t="s">
        <v>420</v>
      </c>
      <c r="AB53" s="131" t="b">
        <v>0</v>
      </c>
      <c r="AC53" s="131">
        <f t="shared" si="8"/>
        <v>0</v>
      </c>
      <c r="AD53" s="1">
        <v>999</v>
      </c>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99"/>
      <c r="FD53" s="99"/>
      <c r="FE53" s="99"/>
      <c r="FF53" s="99"/>
      <c r="FG53" s="99"/>
      <c r="FH53" s="99"/>
      <c r="FI53" s="99"/>
      <c r="FJ53" s="99"/>
      <c r="FK53" s="99"/>
      <c r="FL53" s="99"/>
      <c r="FM53" s="99"/>
      <c r="FN53" s="99"/>
      <c r="FO53" s="99"/>
      <c r="FP53" s="99"/>
      <c r="FQ53" s="99"/>
      <c r="FR53" s="99"/>
      <c r="FS53" s="99"/>
      <c r="FT53" s="99"/>
      <c r="FU53" s="99"/>
      <c r="FV53" s="99"/>
      <c r="FW53" s="99"/>
      <c r="FX53" s="99"/>
    </row>
    <row r="54" spans="1:180" ht="19.5" customHeight="1">
      <c r="A54" s="507"/>
      <c r="B54" s="535"/>
      <c r="C54" s="536"/>
      <c r="D54" s="537"/>
      <c r="E54" s="554"/>
      <c r="F54" s="482"/>
      <c r="G54" s="482"/>
      <c r="H54" s="482"/>
      <c r="I54" s="506"/>
      <c r="J54" s="506"/>
      <c r="K54" s="482"/>
      <c r="L54" s="482"/>
      <c r="M54" s="482"/>
      <c r="N54" s="482"/>
      <c r="O54" s="482"/>
      <c r="P54" s="482"/>
      <c r="Q54" s="482"/>
      <c r="R54" s="482"/>
      <c r="S54" s="482"/>
      <c r="T54" s="528"/>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99"/>
      <c r="FD54" s="99"/>
      <c r="FE54" s="99"/>
      <c r="FF54" s="99"/>
      <c r="FG54" s="99"/>
      <c r="FH54" s="99"/>
      <c r="FI54" s="99"/>
      <c r="FJ54" s="99"/>
      <c r="FK54" s="99"/>
      <c r="FL54" s="99"/>
      <c r="FM54" s="99"/>
      <c r="FN54" s="99"/>
      <c r="FO54" s="99"/>
      <c r="FP54" s="99"/>
      <c r="FQ54" s="99"/>
      <c r="FR54" s="99"/>
      <c r="FS54" s="99"/>
      <c r="FT54" s="99"/>
      <c r="FU54" s="99"/>
      <c r="FV54" s="99"/>
      <c r="FW54" s="99"/>
      <c r="FX54" s="99"/>
    </row>
    <row r="55" spans="1:180" ht="19.5" customHeight="1" thickBot="1">
      <c r="A55" s="508"/>
      <c r="B55" s="541"/>
      <c r="C55" s="542"/>
      <c r="D55" s="543"/>
      <c r="E55" s="566"/>
      <c r="F55" s="522"/>
      <c r="G55" s="522"/>
      <c r="H55" s="522"/>
      <c r="I55" s="522"/>
      <c r="J55" s="522"/>
      <c r="K55" s="522"/>
      <c r="L55" s="522"/>
      <c r="M55" s="522"/>
      <c r="N55" s="522"/>
      <c r="O55" s="512"/>
      <c r="P55" s="512"/>
      <c r="Q55" s="512"/>
      <c r="R55" s="512"/>
      <c r="S55" s="512"/>
      <c r="T55" s="525"/>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99"/>
      <c r="FD55" s="99"/>
      <c r="FE55" s="99"/>
      <c r="FF55" s="99"/>
      <c r="FG55" s="99"/>
      <c r="FH55" s="99"/>
      <c r="FI55" s="99"/>
      <c r="FJ55" s="99"/>
      <c r="FK55" s="99"/>
      <c r="FL55" s="99"/>
      <c r="FM55" s="99"/>
      <c r="FN55" s="99"/>
      <c r="FO55" s="99"/>
      <c r="FP55" s="99"/>
      <c r="FQ55" s="99"/>
      <c r="FR55" s="99"/>
      <c r="FS55" s="99"/>
      <c r="FT55" s="99"/>
      <c r="FU55" s="99"/>
      <c r="FV55" s="99"/>
      <c r="FW55" s="99"/>
      <c r="FX55" s="99"/>
    </row>
    <row r="56" spans="1:180" ht="19.5" customHeight="1">
      <c r="A56" s="489" t="s">
        <v>634</v>
      </c>
      <c r="B56" s="509" t="s">
        <v>69</v>
      </c>
      <c r="C56" s="510"/>
      <c r="D56" s="511"/>
      <c r="E56" s="493">
        <f ca="1">VLOOKUP(CJ147,FD158:FF160,3,FALSE)</f>
        <v>0</v>
      </c>
      <c r="F56" s="494"/>
      <c r="G56" s="494">
        <f ca="1">VLOOKUP(CK147,EN158:EP205,3,FALSE)</f>
        <v>0</v>
      </c>
      <c r="H56" s="494"/>
      <c r="I56" s="492" t="s">
        <v>554</v>
      </c>
      <c r="J56" s="492"/>
      <c r="K56" s="134" t="s">
        <v>555</v>
      </c>
      <c r="L56" s="483"/>
      <c r="M56" s="483"/>
      <c r="N56" s="135" t="s">
        <v>309</v>
      </c>
      <c r="P56" s="38"/>
      <c r="Q56" s="38"/>
      <c r="R56" s="38"/>
      <c r="S56" s="38"/>
      <c r="T56" s="38"/>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99"/>
      <c r="FD56" s="99"/>
      <c r="FE56" s="99"/>
      <c r="FF56" s="99"/>
      <c r="FG56" s="99"/>
      <c r="FH56" s="99"/>
      <c r="FI56" s="99"/>
      <c r="FJ56" s="99"/>
      <c r="FK56" s="99"/>
      <c r="FL56" s="99"/>
      <c r="FM56" s="99"/>
      <c r="FN56" s="99"/>
      <c r="FO56" s="99"/>
      <c r="FP56" s="99"/>
      <c r="FQ56" s="99"/>
      <c r="FR56" s="99"/>
      <c r="FS56" s="99"/>
      <c r="FT56" s="99"/>
      <c r="FU56" s="99"/>
      <c r="FV56" s="99"/>
      <c r="FW56" s="99"/>
      <c r="FX56" s="99"/>
    </row>
    <row r="57" spans="1:180" ht="19.5" customHeight="1">
      <c r="A57" s="490"/>
      <c r="B57" s="484" t="s">
        <v>42</v>
      </c>
      <c r="C57" s="485"/>
      <c r="D57" s="485"/>
      <c r="E57" s="55" t="s">
        <v>372</v>
      </c>
      <c r="F57" s="97"/>
      <c r="G57" s="56" t="s">
        <v>557</v>
      </c>
      <c r="H57" s="476"/>
      <c r="I57" s="476"/>
      <c r="J57" s="57" t="s">
        <v>309</v>
      </c>
      <c r="K57" s="31"/>
      <c r="O57" s="38"/>
      <c r="P57" s="38"/>
      <c r="Q57" s="38"/>
      <c r="R57" s="38"/>
      <c r="S57" s="38"/>
      <c r="T57" s="38"/>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99"/>
      <c r="FD57" s="99"/>
      <c r="FE57" s="99"/>
      <c r="FF57" s="99"/>
      <c r="FG57" s="99"/>
      <c r="FH57" s="99"/>
      <c r="FI57" s="99"/>
      <c r="FJ57" s="99"/>
      <c r="FK57" s="99"/>
      <c r="FL57" s="99"/>
      <c r="FM57" s="99"/>
      <c r="FN57" s="99"/>
      <c r="FO57" s="99"/>
      <c r="FP57" s="99"/>
      <c r="FQ57" s="99"/>
      <c r="FR57" s="99"/>
      <c r="FS57" s="99"/>
      <c r="FT57" s="99"/>
      <c r="FU57" s="99"/>
      <c r="FV57" s="99"/>
      <c r="FW57" s="99"/>
      <c r="FX57" s="99"/>
    </row>
    <row r="58" spans="1:180" ht="19.5" customHeight="1">
      <c r="A58" s="490"/>
      <c r="B58" s="499" t="s">
        <v>70</v>
      </c>
      <c r="C58" s="500"/>
      <c r="D58" s="278" t="s">
        <v>14</v>
      </c>
      <c r="E58" s="55" t="s">
        <v>556</v>
      </c>
      <c r="F58" s="97"/>
      <c r="G58" s="56" t="s">
        <v>555</v>
      </c>
      <c r="H58" s="476"/>
      <c r="I58" s="476"/>
      <c r="J58" s="57" t="s">
        <v>309</v>
      </c>
      <c r="K58" s="31"/>
      <c r="L58" s="31"/>
      <c r="O58" s="38"/>
      <c r="P58" s="38"/>
      <c r="Q58" s="38"/>
      <c r="R58" s="38"/>
      <c r="S58" s="38"/>
      <c r="T58" s="38"/>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99"/>
      <c r="FD58" s="99"/>
      <c r="FE58" s="99"/>
      <c r="FF58" s="99"/>
      <c r="FG58" s="99"/>
      <c r="FH58" s="99"/>
      <c r="FI58" s="99"/>
      <c r="FJ58" s="99"/>
      <c r="FK58" s="99"/>
      <c r="FL58" s="99"/>
      <c r="FM58" s="99"/>
      <c r="FN58" s="99"/>
      <c r="FO58" s="99"/>
      <c r="FP58" s="99"/>
      <c r="FQ58" s="99"/>
      <c r="FR58" s="99"/>
      <c r="FS58" s="99"/>
      <c r="FT58" s="99"/>
      <c r="FU58" s="99"/>
      <c r="FV58" s="99"/>
      <c r="FW58" s="99"/>
      <c r="FX58" s="99"/>
    </row>
    <row r="59" spans="1:180" ht="19.5" customHeight="1">
      <c r="A59" s="490"/>
      <c r="B59" s="501"/>
      <c r="C59" s="502"/>
      <c r="D59" s="664" t="s">
        <v>71</v>
      </c>
      <c r="E59" s="495"/>
      <c r="F59" s="496"/>
      <c r="G59" s="663"/>
      <c r="H59" s="471"/>
      <c r="I59" s="471"/>
      <c r="J59" s="471"/>
      <c r="K59" s="471"/>
      <c r="L59" s="471"/>
      <c r="M59" s="471"/>
      <c r="N59" s="471"/>
      <c r="O59" s="663"/>
      <c r="P59" s="471"/>
      <c r="Q59" s="471"/>
      <c r="R59" s="471"/>
      <c r="S59" s="471"/>
      <c r="T59" s="771"/>
      <c r="AA59" s="1" t="s">
        <v>601</v>
      </c>
      <c r="AB59" s="1" t="str">
        <f>IF(H58="","","建" &amp; F58 &amp; "第" &amp; H58 &amp; "号")</f>
        <v/>
      </c>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99"/>
      <c r="FD59" s="99"/>
      <c r="FE59" s="99"/>
      <c r="FF59" s="99"/>
      <c r="FG59" s="99"/>
      <c r="FH59" s="99"/>
      <c r="FI59" s="99"/>
      <c r="FJ59" s="99"/>
      <c r="FK59" s="99"/>
      <c r="FL59" s="99"/>
      <c r="FM59" s="99"/>
      <c r="FN59" s="99"/>
      <c r="FO59" s="99"/>
      <c r="FP59" s="99"/>
      <c r="FQ59" s="99"/>
      <c r="FR59" s="99"/>
      <c r="FS59" s="99"/>
      <c r="FT59" s="99"/>
      <c r="FU59" s="99"/>
      <c r="FV59" s="99"/>
      <c r="FW59" s="99"/>
      <c r="FX59" s="99"/>
    </row>
    <row r="60" spans="1:180" ht="19.5" customHeight="1">
      <c r="A60" s="490"/>
      <c r="B60" s="501"/>
      <c r="C60" s="502"/>
      <c r="D60" s="664"/>
      <c r="E60" s="731"/>
      <c r="F60" s="505"/>
      <c r="G60" s="505"/>
      <c r="H60" s="505"/>
      <c r="I60" s="505"/>
      <c r="J60" s="505"/>
      <c r="K60" s="505"/>
      <c r="L60" s="505"/>
      <c r="M60" s="480"/>
      <c r="N60" s="481"/>
      <c r="O60" s="505"/>
      <c r="P60" s="505"/>
      <c r="Q60" s="768"/>
      <c r="R60" s="505"/>
      <c r="S60" s="768"/>
      <c r="T60" s="770"/>
      <c r="AA60" s="1" t="s">
        <v>602</v>
      </c>
      <c r="AB60" s="1" t="s">
        <v>603</v>
      </c>
      <c r="AC60" s="1" t="s">
        <v>604</v>
      </c>
      <c r="AD60" s="1" t="s">
        <v>605</v>
      </c>
      <c r="AE60" s="1" t="s">
        <v>606</v>
      </c>
      <c r="AF60" s="1" t="s">
        <v>607</v>
      </c>
      <c r="AG60" s="1" t="s">
        <v>608</v>
      </c>
      <c r="AH60" s="1" t="s">
        <v>609</v>
      </c>
      <c r="AI60" s="1" t="s">
        <v>610</v>
      </c>
      <c r="AJ60" s="1" t="s">
        <v>611</v>
      </c>
      <c r="AK60" s="1" t="s">
        <v>612</v>
      </c>
      <c r="AL60" s="1" t="s">
        <v>613</v>
      </c>
      <c r="AM60" s="1" t="s">
        <v>614</v>
      </c>
      <c r="AN60" s="1" t="s">
        <v>615</v>
      </c>
      <c r="AO60" s="1" t="s">
        <v>616</v>
      </c>
      <c r="AP60" s="1" t="s">
        <v>617</v>
      </c>
      <c r="AQ60" s="1" t="s">
        <v>618</v>
      </c>
      <c r="AR60" s="1" t="s">
        <v>619</v>
      </c>
      <c r="AS60" s="1" t="s">
        <v>620</v>
      </c>
      <c r="AT60" s="1" t="s">
        <v>621</v>
      </c>
      <c r="AU60" s="1" t="s">
        <v>622</v>
      </c>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99"/>
      <c r="FD60" s="99"/>
      <c r="FE60" s="99"/>
      <c r="FF60" s="99"/>
      <c r="FG60" s="99"/>
      <c r="FH60" s="99"/>
      <c r="FI60" s="99"/>
      <c r="FJ60" s="99"/>
      <c r="FK60" s="99"/>
      <c r="FL60" s="99"/>
      <c r="FM60" s="99"/>
      <c r="FN60" s="99"/>
      <c r="FO60" s="99"/>
      <c r="FP60" s="99"/>
      <c r="FQ60" s="99"/>
      <c r="FR60" s="99"/>
      <c r="FS60" s="99"/>
      <c r="FT60" s="99"/>
      <c r="FU60" s="99"/>
      <c r="FV60" s="99"/>
      <c r="FW60" s="99"/>
      <c r="FX60" s="99"/>
    </row>
    <row r="61" spans="1:180" ht="19.5" customHeight="1">
      <c r="A61" s="490"/>
      <c r="B61" s="503"/>
      <c r="C61" s="504"/>
      <c r="D61" s="665"/>
      <c r="E61" s="666"/>
      <c r="F61" s="667"/>
      <c r="G61" s="486"/>
      <c r="H61" s="487"/>
      <c r="I61" s="667"/>
      <c r="J61" s="667"/>
      <c r="K61" s="667"/>
      <c r="L61" s="667"/>
      <c r="M61" s="667"/>
      <c r="N61" s="667"/>
      <c r="O61" s="667"/>
      <c r="P61" s="667"/>
      <c r="Q61" s="732"/>
      <c r="R61" s="736"/>
      <c r="S61" s="732"/>
      <c r="T61" s="733"/>
      <c r="AA61" s="131" t="b">
        <v>0</v>
      </c>
      <c r="AB61" s="131" t="b">
        <v>0</v>
      </c>
      <c r="AC61" s="131" t="b">
        <v>0</v>
      </c>
      <c r="AD61" s="131" t="b">
        <v>0</v>
      </c>
      <c r="AE61" s="131" t="b">
        <v>0</v>
      </c>
      <c r="AF61" s="131" t="b">
        <v>0</v>
      </c>
      <c r="AG61" s="131" t="b">
        <v>0</v>
      </c>
      <c r="AH61" s="131" t="b">
        <v>0</v>
      </c>
      <c r="AI61" s="131" t="b">
        <v>0</v>
      </c>
      <c r="AJ61" s="131" t="b">
        <v>0</v>
      </c>
      <c r="AK61" s="131" t="b">
        <v>0</v>
      </c>
      <c r="AL61" s="131" t="b">
        <v>0</v>
      </c>
      <c r="AM61" s="131" t="b">
        <v>0</v>
      </c>
      <c r="AN61" s="131" t="b">
        <v>0</v>
      </c>
      <c r="AO61" s="131" t="b">
        <v>0</v>
      </c>
      <c r="AP61" s="131" t="b">
        <v>0</v>
      </c>
      <c r="AQ61" s="131" t="b">
        <v>0</v>
      </c>
      <c r="AR61" s="131" t="b">
        <v>0</v>
      </c>
      <c r="AS61" s="131" t="b">
        <v>0</v>
      </c>
      <c r="AT61" s="131" t="b">
        <v>0</v>
      </c>
      <c r="AU61" s="131" t="b">
        <v>0</v>
      </c>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99"/>
      <c r="FD61" s="99"/>
      <c r="FE61" s="99"/>
      <c r="FF61" s="99"/>
      <c r="FG61" s="99"/>
      <c r="FH61" s="99"/>
      <c r="FI61" s="99"/>
      <c r="FJ61" s="99"/>
      <c r="FK61" s="99"/>
      <c r="FL61" s="99"/>
      <c r="FM61" s="99"/>
      <c r="FN61" s="99"/>
      <c r="FO61" s="99"/>
      <c r="FP61" s="99"/>
      <c r="FQ61" s="99"/>
      <c r="FR61" s="99"/>
      <c r="FS61" s="99"/>
      <c r="FT61" s="99"/>
      <c r="FU61" s="99"/>
      <c r="FV61" s="99"/>
      <c r="FW61" s="99"/>
      <c r="FX61" s="99"/>
    </row>
    <row r="62" spans="1:180" ht="19.5" customHeight="1">
      <c r="A62" s="491"/>
      <c r="B62" s="484" t="s">
        <v>43</v>
      </c>
      <c r="C62" s="485"/>
      <c r="D62" s="488"/>
      <c r="E62" s="55" t="s">
        <v>558</v>
      </c>
      <c r="F62" s="97"/>
      <c r="G62" s="56" t="s">
        <v>555</v>
      </c>
      <c r="H62" s="476"/>
      <c r="I62" s="476"/>
      <c r="J62" s="57" t="s">
        <v>309</v>
      </c>
      <c r="K62" s="31"/>
      <c r="L62" s="31"/>
      <c r="O62" s="38"/>
      <c r="P62" s="38"/>
      <c r="Q62" s="38"/>
      <c r="R62" s="38"/>
      <c r="S62" s="38"/>
      <c r="T62" s="38"/>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99"/>
      <c r="FD62" s="99"/>
      <c r="FE62" s="99"/>
      <c r="FF62" s="99"/>
      <c r="FG62" s="99"/>
      <c r="FH62" s="99"/>
      <c r="FI62" s="99"/>
      <c r="FJ62" s="99"/>
      <c r="FK62" s="99"/>
      <c r="FL62" s="99"/>
      <c r="FM62" s="99"/>
      <c r="FN62" s="99"/>
      <c r="FO62" s="99"/>
      <c r="FP62" s="99"/>
      <c r="FQ62" s="99"/>
      <c r="FR62" s="99"/>
      <c r="FS62" s="99"/>
      <c r="FT62" s="99"/>
      <c r="FU62" s="99"/>
      <c r="FV62" s="99"/>
      <c r="FW62" s="99"/>
      <c r="FX62" s="99"/>
    </row>
    <row r="63" spans="1:180" ht="10.5" customHeight="1">
      <c r="A63" s="43"/>
      <c r="B63" s="44"/>
      <c r="C63" s="44"/>
      <c r="D63" s="44"/>
      <c r="E63" s="40"/>
      <c r="F63" s="40"/>
      <c r="G63" s="40"/>
      <c r="H63" s="40"/>
      <c r="I63" s="40"/>
      <c r="J63" s="40"/>
      <c r="K63" s="31"/>
      <c r="L63" s="31"/>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99"/>
      <c r="FD63" s="99"/>
      <c r="FE63" s="99"/>
      <c r="FF63" s="99"/>
      <c r="FG63" s="99"/>
      <c r="FH63" s="99"/>
      <c r="FI63" s="99"/>
      <c r="FJ63" s="99"/>
      <c r="FK63" s="99"/>
      <c r="FL63" s="99"/>
      <c r="FM63" s="99"/>
      <c r="FN63" s="99"/>
      <c r="FO63" s="99"/>
      <c r="FP63" s="99"/>
      <c r="FQ63" s="99"/>
      <c r="FR63" s="99"/>
      <c r="FS63" s="99"/>
      <c r="FT63" s="99"/>
      <c r="FU63" s="99"/>
      <c r="FV63" s="99"/>
      <c r="FW63" s="99"/>
      <c r="FX63" s="99"/>
    </row>
    <row r="64" spans="1:180" ht="22.5" customHeight="1">
      <c r="A64" s="359" t="s">
        <v>780</v>
      </c>
      <c r="B64" s="360"/>
      <c r="C64" s="360"/>
      <c r="D64" s="360"/>
      <c r="E64" s="40"/>
      <c r="F64" s="40"/>
      <c r="G64" s="40"/>
      <c r="H64" s="40"/>
      <c r="I64" s="40"/>
      <c r="J64" s="40"/>
      <c r="K64" s="31"/>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99"/>
      <c r="FD64" s="99"/>
      <c r="FE64" s="99"/>
      <c r="FF64" s="99"/>
      <c r="FG64" s="99"/>
      <c r="FH64" s="99"/>
      <c r="FI64" s="99"/>
      <c r="FJ64" s="99"/>
      <c r="FK64" s="99"/>
      <c r="FL64" s="99"/>
      <c r="FM64" s="99"/>
      <c r="FN64" s="99"/>
      <c r="FO64" s="99"/>
      <c r="FP64" s="99"/>
      <c r="FQ64" s="99"/>
      <c r="FR64" s="99"/>
      <c r="FS64" s="99"/>
      <c r="FT64" s="99"/>
      <c r="FU64" s="99"/>
      <c r="FV64" s="99"/>
      <c r="FW64" s="99"/>
      <c r="FX64" s="99"/>
    </row>
    <row r="65" spans="1:180" ht="26.25" customHeight="1">
      <c r="A65" s="477" t="s">
        <v>7</v>
      </c>
      <c r="B65" s="478"/>
      <c r="C65" s="478"/>
      <c r="D65" s="479"/>
      <c r="E65" s="497"/>
      <c r="F65" s="498"/>
      <c r="G65" s="498"/>
      <c r="H65" s="498"/>
      <c r="I65" s="498"/>
      <c r="J65" s="177" t="s">
        <v>20</v>
      </c>
      <c r="K65" s="31"/>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99"/>
      <c r="FD65" s="99"/>
      <c r="FE65" s="99"/>
      <c r="FF65" s="99"/>
      <c r="FG65" s="99"/>
      <c r="FH65" s="99"/>
      <c r="FI65" s="99"/>
      <c r="FJ65" s="99"/>
      <c r="FK65" s="99"/>
      <c r="FL65" s="99"/>
      <c r="FM65" s="99"/>
      <c r="FN65" s="99"/>
      <c r="FO65" s="99"/>
      <c r="FP65" s="99"/>
      <c r="FQ65" s="99"/>
      <c r="FR65" s="99"/>
      <c r="FS65" s="99"/>
      <c r="FT65" s="99"/>
      <c r="FU65" s="99"/>
      <c r="FV65" s="99"/>
      <c r="FW65" s="99"/>
      <c r="FX65" s="99"/>
    </row>
    <row r="66" spans="1:180" ht="26.25" customHeight="1">
      <c r="A66" s="41" t="s">
        <v>781</v>
      </c>
      <c r="B66" s="185"/>
      <c r="C66" s="185"/>
      <c r="D66" s="185"/>
      <c r="E66" s="40"/>
      <c r="F66" s="40"/>
      <c r="G66" s="40"/>
      <c r="H66" s="40"/>
      <c r="I66" s="40"/>
      <c r="J66" s="40"/>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99"/>
      <c r="FD66" s="99"/>
      <c r="FE66" s="99"/>
      <c r="FF66" s="99"/>
      <c r="FG66" s="99"/>
      <c r="FH66" s="99"/>
      <c r="FI66" s="99"/>
      <c r="FJ66" s="99"/>
      <c r="FK66" s="99"/>
      <c r="FL66" s="99"/>
      <c r="FM66" s="99"/>
      <c r="FN66" s="99"/>
      <c r="FO66" s="99"/>
      <c r="FP66" s="99"/>
      <c r="FQ66" s="99"/>
      <c r="FR66" s="99"/>
      <c r="FS66" s="99"/>
      <c r="FT66" s="99"/>
      <c r="FU66" s="99"/>
      <c r="FV66" s="99"/>
      <c r="FW66" s="99"/>
      <c r="FX66" s="99"/>
    </row>
    <row r="67" spans="1:180" ht="26.25" customHeight="1">
      <c r="A67" s="520" t="s">
        <v>782</v>
      </c>
      <c r="B67" s="521"/>
      <c r="C67" s="521"/>
      <c r="D67" s="521"/>
      <c r="E67" s="739">
        <f>CU147</f>
        <v>0</v>
      </c>
      <c r="F67" s="694"/>
      <c r="G67" s="694"/>
      <c r="H67" s="695"/>
      <c r="I67" s="40"/>
      <c r="J67" s="429" t="s">
        <v>1026</v>
      </c>
      <c r="T67" s="450" t="str">
        <f>LEN(O68)&amp;"文字"</f>
        <v>0文字</v>
      </c>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99"/>
      <c r="FD67" s="99"/>
      <c r="FE67" s="99"/>
      <c r="FF67" s="99"/>
      <c r="FG67" s="99"/>
      <c r="FH67" s="99"/>
      <c r="FI67" s="99"/>
      <c r="FJ67" s="99"/>
      <c r="FK67" s="99"/>
      <c r="FL67" s="99"/>
      <c r="FM67" s="99"/>
      <c r="FN67" s="99"/>
      <c r="FO67" s="99"/>
      <c r="FP67" s="99"/>
      <c r="FQ67" s="99"/>
      <c r="FR67" s="99"/>
      <c r="FS67" s="99"/>
      <c r="FT67" s="99"/>
      <c r="FU67" s="99"/>
      <c r="FV67" s="99"/>
      <c r="FW67" s="99"/>
      <c r="FX67" s="99"/>
    </row>
    <row r="68" spans="1:180" ht="26.25" customHeight="1">
      <c r="A68" s="520" t="s">
        <v>783</v>
      </c>
      <c r="B68" s="521"/>
      <c r="C68" s="521"/>
      <c r="D68" s="521"/>
      <c r="E68" s="739">
        <f ca="1">CV147</f>
        <v>0</v>
      </c>
      <c r="F68" s="694"/>
      <c r="G68" s="694"/>
      <c r="H68" s="695">
        <v>2</v>
      </c>
      <c r="I68" s="40"/>
      <c r="J68" s="789" t="s">
        <v>959</v>
      </c>
      <c r="K68" s="790"/>
      <c r="L68" s="790"/>
      <c r="M68" s="790"/>
      <c r="N68" s="791"/>
      <c r="O68" s="792"/>
      <c r="P68" s="793"/>
      <c r="Q68" s="793"/>
      <c r="R68" s="793"/>
      <c r="S68" s="793"/>
      <c r="T68" s="794"/>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99"/>
      <c r="FD68" s="99"/>
      <c r="FE68" s="99"/>
      <c r="FF68" s="99"/>
      <c r="FG68" s="99"/>
      <c r="FH68" s="99"/>
      <c r="FI68" s="99"/>
      <c r="FJ68" s="99"/>
      <c r="FK68" s="99"/>
      <c r="FL68" s="99"/>
      <c r="FM68" s="99"/>
      <c r="FN68" s="99"/>
      <c r="FO68" s="99"/>
      <c r="FP68" s="99"/>
      <c r="FQ68" s="99"/>
      <c r="FR68" s="99"/>
      <c r="FS68" s="99"/>
      <c r="FT68" s="99"/>
      <c r="FU68" s="99"/>
      <c r="FV68" s="99"/>
      <c r="FW68" s="99"/>
      <c r="FX68" s="99"/>
    </row>
    <row r="69" spans="1:180" ht="26.25" customHeight="1">
      <c r="A69" s="520" t="s">
        <v>784</v>
      </c>
      <c r="B69" s="521"/>
      <c r="C69" s="521"/>
      <c r="D69" s="521"/>
      <c r="E69" s="741">
        <f>CW147</f>
        <v>0</v>
      </c>
      <c r="F69" s="742"/>
      <c r="G69" s="742"/>
      <c r="H69" s="743"/>
      <c r="I69" s="40"/>
      <c r="J69" s="40"/>
      <c r="O69" s="795" t="s">
        <v>960</v>
      </c>
      <c r="P69" s="795"/>
      <c r="Q69" s="795"/>
      <c r="R69" s="795"/>
      <c r="S69" s="795"/>
      <c r="T69" s="795"/>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99"/>
      <c r="FD69" s="99"/>
      <c r="FE69" s="99"/>
      <c r="FF69" s="99"/>
      <c r="FG69" s="99"/>
      <c r="FH69" s="99"/>
      <c r="FI69" s="99"/>
      <c r="FJ69" s="99"/>
      <c r="FK69" s="99"/>
      <c r="FL69" s="99"/>
      <c r="FM69" s="99"/>
      <c r="FN69" s="99"/>
      <c r="FO69" s="99"/>
      <c r="FP69" s="99"/>
      <c r="FQ69" s="99"/>
      <c r="FR69" s="99"/>
      <c r="FS69" s="99"/>
      <c r="FT69" s="99"/>
      <c r="FU69" s="99"/>
      <c r="FV69" s="99"/>
      <c r="FW69" s="99"/>
      <c r="FX69" s="99"/>
    </row>
    <row r="70" spans="1:180" ht="19.5" customHeight="1">
      <c r="A70" s="184"/>
      <c r="B70" s="185"/>
      <c r="C70" s="185"/>
      <c r="D70" s="185"/>
      <c r="E70" s="40"/>
      <c r="F70" s="40"/>
      <c r="G70" s="40"/>
      <c r="H70" s="40"/>
      <c r="I70" s="40"/>
      <c r="J70" s="40"/>
      <c r="K70" s="31"/>
      <c r="L70" s="31"/>
      <c r="S70" s="169"/>
      <c r="T70" s="16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99"/>
      <c r="FD70" s="99"/>
      <c r="FE70" s="99"/>
      <c r="FF70" s="99"/>
      <c r="FG70" s="99"/>
      <c r="FH70" s="99"/>
      <c r="FI70" s="99"/>
      <c r="FJ70" s="99"/>
      <c r="FK70" s="99"/>
      <c r="FL70" s="99"/>
      <c r="FM70" s="99"/>
      <c r="FN70" s="99"/>
      <c r="FO70" s="99"/>
      <c r="FP70" s="99"/>
      <c r="FQ70" s="99"/>
      <c r="FR70" s="99"/>
      <c r="FS70" s="99"/>
      <c r="FT70" s="99"/>
      <c r="FU70" s="99"/>
      <c r="FV70" s="99"/>
      <c r="FW70" s="99"/>
      <c r="FX70" s="99"/>
    </row>
    <row r="71" spans="1:180" ht="19.5" customHeight="1">
      <c r="A71" s="82" t="s">
        <v>672</v>
      </c>
      <c r="B71" s="83"/>
      <c r="C71" s="83"/>
      <c r="D71" s="96" t="s">
        <v>468</v>
      </c>
      <c r="E71" s="85"/>
      <c r="F71" s="85"/>
      <c r="G71" s="85"/>
      <c r="H71" s="85"/>
      <c r="I71" s="85"/>
      <c r="J71" s="85"/>
      <c r="K71" s="31"/>
      <c r="L71" s="31"/>
      <c r="O71" s="168"/>
      <c r="P71" s="168"/>
      <c r="Q71" s="168"/>
      <c r="R71" s="168"/>
      <c r="S71" s="169"/>
      <c r="T71" s="16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99"/>
      <c r="FD71" s="99"/>
      <c r="FE71" s="99"/>
      <c r="FF71" s="99"/>
      <c r="FG71" s="99"/>
      <c r="FH71" s="99"/>
      <c r="FI71" s="99"/>
      <c r="FJ71" s="99"/>
      <c r="FK71" s="99"/>
      <c r="FL71" s="99"/>
      <c r="FM71" s="99"/>
      <c r="FN71" s="99"/>
      <c r="FO71" s="99"/>
      <c r="FP71" s="99"/>
      <c r="FQ71" s="99"/>
      <c r="FR71" s="99"/>
      <c r="FS71" s="99"/>
      <c r="FT71" s="99"/>
      <c r="FU71" s="99"/>
      <c r="FV71" s="99"/>
      <c r="FW71" s="99"/>
      <c r="FX71" s="99"/>
    </row>
    <row r="72" spans="1:180" ht="20.100000000000001" customHeight="1">
      <c r="A72" s="41" t="s">
        <v>456</v>
      </c>
      <c r="B72" s="41"/>
      <c r="C72" s="41"/>
      <c r="D72" s="10"/>
      <c r="E72" s="42"/>
      <c r="F72" s="42"/>
      <c r="G72" s="42"/>
      <c r="H72" s="42"/>
      <c r="J72" s="41" t="s">
        <v>665</v>
      </c>
      <c r="K72" s="41"/>
      <c r="N72" s="41"/>
      <c r="P72" s="40"/>
      <c r="Q72" s="40"/>
      <c r="R72" s="40"/>
      <c r="S72" s="40"/>
      <c r="T72" s="168"/>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99"/>
      <c r="FD72" s="99"/>
      <c r="FE72" s="99"/>
      <c r="FF72" s="99"/>
      <c r="FG72" s="99"/>
      <c r="FH72" s="99"/>
      <c r="FI72" s="99"/>
      <c r="FJ72" s="99"/>
      <c r="FK72" s="99"/>
      <c r="FL72" s="99"/>
      <c r="FM72" s="99"/>
      <c r="FN72" s="99"/>
      <c r="FO72" s="99"/>
      <c r="FP72" s="99"/>
      <c r="FQ72" s="99"/>
      <c r="FR72" s="99"/>
      <c r="FS72" s="99"/>
      <c r="FT72" s="99"/>
      <c r="FU72" s="99"/>
      <c r="FV72" s="99"/>
      <c r="FW72" s="99"/>
      <c r="FX72" s="99"/>
    </row>
    <row r="73" spans="1:180" ht="20.100000000000001" customHeight="1">
      <c r="A73" s="472" t="s">
        <v>35</v>
      </c>
      <c r="B73" s="473"/>
      <c r="C73" s="473"/>
      <c r="D73" s="473"/>
      <c r="E73" s="703" t="s">
        <v>36</v>
      </c>
      <c r="F73" s="703"/>
      <c r="G73" s="703"/>
      <c r="H73" s="704"/>
      <c r="I73" s="58"/>
      <c r="J73" s="472" t="s">
        <v>664</v>
      </c>
      <c r="K73" s="473"/>
      <c r="L73" s="473"/>
      <c r="M73" s="473"/>
      <c r="N73" s="734" t="s">
        <v>662</v>
      </c>
      <c r="O73" s="735"/>
      <c r="P73" s="735"/>
      <c r="Q73" s="734" t="s">
        <v>663</v>
      </c>
      <c r="R73" s="735"/>
      <c r="S73" s="740"/>
      <c r="T73" s="170"/>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99"/>
      <c r="FD73" s="99"/>
      <c r="FE73" s="99"/>
      <c r="FF73" s="99"/>
      <c r="FG73" s="99"/>
      <c r="FH73" s="99"/>
      <c r="FI73" s="99"/>
      <c r="FJ73" s="99"/>
      <c r="FK73" s="99"/>
      <c r="FL73" s="99"/>
      <c r="FM73" s="99"/>
      <c r="FN73" s="99"/>
      <c r="FO73" s="99"/>
      <c r="FP73" s="99"/>
      <c r="FQ73" s="99"/>
      <c r="FR73" s="99"/>
      <c r="FS73" s="99"/>
      <c r="FT73" s="99"/>
      <c r="FU73" s="99"/>
      <c r="FV73" s="99"/>
      <c r="FW73" s="99"/>
      <c r="FX73" s="99"/>
    </row>
    <row r="74" spans="1:180" ht="20.100000000000001" customHeight="1">
      <c r="A74" s="707" t="s">
        <v>666</v>
      </c>
      <c r="B74" s="708"/>
      <c r="C74" s="708"/>
      <c r="D74" s="708"/>
      <c r="E74" s="709"/>
      <c r="F74" s="709"/>
      <c r="G74" s="709"/>
      <c r="H74" s="710"/>
      <c r="J74" s="707" t="s">
        <v>22</v>
      </c>
      <c r="K74" s="708"/>
      <c r="L74" s="708"/>
      <c r="M74" s="708"/>
      <c r="N74" s="745"/>
      <c r="O74" s="746"/>
      <c r="P74" s="746"/>
      <c r="Q74" s="745"/>
      <c r="R74" s="746"/>
      <c r="S74" s="753"/>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99"/>
      <c r="FD74" s="99"/>
      <c r="FE74" s="99"/>
      <c r="FF74" s="99"/>
      <c r="FG74" s="99"/>
      <c r="FH74" s="99"/>
      <c r="FI74" s="99"/>
      <c r="FJ74" s="99"/>
      <c r="FK74" s="99"/>
      <c r="FL74" s="99"/>
      <c r="FM74" s="99"/>
      <c r="FN74" s="99"/>
      <c r="FO74" s="99"/>
      <c r="FP74" s="99"/>
      <c r="FQ74" s="99"/>
      <c r="FR74" s="99"/>
      <c r="FS74" s="99"/>
      <c r="FT74" s="99"/>
      <c r="FU74" s="99"/>
      <c r="FV74" s="99"/>
      <c r="FW74" s="99"/>
      <c r="FX74" s="99"/>
    </row>
    <row r="75" spans="1:180" ht="20.100000000000001" customHeight="1">
      <c r="A75" s="474" t="s">
        <v>667</v>
      </c>
      <c r="B75" s="475"/>
      <c r="C75" s="475"/>
      <c r="D75" s="475"/>
      <c r="E75" s="712"/>
      <c r="F75" s="712"/>
      <c r="G75" s="712"/>
      <c r="H75" s="713"/>
      <c r="J75" s="474" t="s">
        <v>23</v>
      </c>
      <c r="K75" s="475"/>
      <c r="L75" s="475"/>
      <c r="M75" s="475"/>
      <c r="N75" s="747"/>
      <c r="O75" s="748"/>
      <c r="P75" s="748"/>
      <c r="Q75" s="747"/>
      <c r="R75" s="748"/>
      <c r="S75" s="750"/>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99"/>
      <c r="FD75" s="99"/>
      <c r="FE75" s="99"/>
      <c r="FF75" s="99"/>
      <c r="FG75" s="99"/>
      <c r="FH75" s="99"/>
      <c r="FI75" s="99"/>
      <c r="FJ75" s="99"/>
      <c r="FK75" s="99"/>
      <c r="FL75" s="99"/>
      <c r="FM75" s="99"/>
      <c r="FN75" s="99"/>
      <c r="FO75" s="99"/>
      <c r="FP75" s="99"/>
      <c r="FQ75" s="99"/>
      <c r="FR75" s="99"/>
      <c r="FS75" s="99"/>
      <c r="FT75" s="99"/>
      <c r="FU75" s="99"/>
      <c r="FV75" s="99"/>
      <c r="FW75" s="99"/>
      <c r="FX75" s="99"/>
    </row>
    <row r="76" spans="1:180" ht="20.100000000000001" customHeight="1">
      <c r="A76" s="474" t="s">
        <v>668</v>
      </c>
      <c r="B76" s="475"/>
      <c r="C76" s="475"/>
      <c r="D76" s="475"/>
      <c r="E76" s="712"/>
      <c r="F76" s="712"/>
      <c r="G76" s="712"/>
      <c r="H76" s="713"/>
      <c r="J76" s="474" t="s">
        <v>24</v>
      </c>
      <c r="K76" s="475"/>
      <c r="L76" s="475"/>
      <c r="M76" s="475"/>
      <c r="N76" s="747"/>
      <c r="O76" s="748"/>
      <c r="P76" s="748"/>
      <c r="Q76" s="747"/>
      <c r="R76" s="748"/>
      <c r="S76" s="750"/>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99"/>
      <c r="FD76" s="99"/>
      <c r="FE76" s="99"/>
      <c r="FF76" s="99"/>
      <c r="FG76" s="99"/>
      <c r="FH76" s="99"/>
      <c r="FI76" s="99"/>
      <c r="FJ76" s="99"/>
      <c r="FK76" s="99"/>
      <c r="FL76" s="99"/>
      <c r="FM76" s="99"/>
      <c r="FN76" s="99"/>
      <c r="FO76" s="99"/>
      <c r="FP76" s="99"/>
      <c r="FQ76" s="99"/>
      <c r="FR76" s="99"/>
      <c r="FS76" s="99"/>
      <c r="FT76" s="99"/>
      <c r="FU76" s="99"/>
      <c r="FV76" s="99"/>
      <c r="FW76" s="99"/>
      <c r="FX76" s="99"/>
    </row>
    <row r="77" spans="1:180" ht="20.100000000000001" customHeight="1">
      <c r="A77" s="474" t="s">
        <v>669</v>
      </c>
      <c r="B77" s="475"/>
      <c r="C77" s="475"/>
      <c r="D77" s="475"/>
      <c r="E77" s="712"/>
      <c r="F77" s="712"/>
      <c r="G77" s="712"/>
      <c r="H77" s="713"/>
      <c r="J77" s="474" t="s">
        <v>25</v>
      </c>
      <c r="K77" s="475"/>
      <c r="L77" s="475"/>
      <c r="M77" s="475"/>
      <c r="N77" s="747"/>
      <c r="O77" s="748"/>
      <c r="P77" s="748"/>
      <c r="Q77" s="747"/>
      <c r="R77" s="748"/>
      <c r="S77" s="750"/>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99"/>
      <c r="FD77" s="99"/>
      <c r="FE77" s="99"/>
      <c r="FF77" s="99"/>
      <c r="FG77" s="99"/>
      <c r="FH77" s="99"/>
      <c r="FI77" s="99"/>
      <c r="FJ77" s="99"/>
      <c r="FK77" s="99"/>
      <c r="FL77" s="99"/>
      <c r="FM77" s="99"/>
      <c r="FN77" s="99"/>
      <c r="FO77" s="99"/>
      <c r="FP77" s="99"/>
      <c r="FQ77" s="99"/>
      <c r="FR77" s="99"/>
      <c r="FS77" s="99"/>
      <c r="FT77" s="99"/>
      <c r="FU77" s="99"/>
      <c r="FV77" s="99"/>
      <c r="FW77" s="99"/>
      <c r="FX77" s="99"/>
    </row>
    <row r="78" spans="1:180" ht="19.5" customHeight="1">
      <c r="A78" s="474" t="s">
        <v>670</v>
      </c>
      <c r="B78" s="475"/>
      <c r="C78" s="475"/>
      <c r="D78" s="475"/>
      <c r="E78" s="712"/>
      <c r="F78" s="712"/>
      <c r="G78" s="712"/>
      <c r="H78" s="713"/>
      <c r="J78" s="715" t="s">
        <v>26</v>
      </c>
      <c r="K78" s="716"/>
      <c r="L78" s="716"/>
      <c r="M78" s="716"/>
      <c r="N78" s="737"/>
      <c r="O78" s="738"/>
      <c r="P78" s="738"/>
      <c r="Q78" s="737"/>
      <c r="R78" s="738"/>
      <c r="S78" s="74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99"/>
      <c r="FD78" s="99"/>
      <c r="FE78" s="99"/>
      <c r="FF78" s="99"/>
      <c r="FG78" s="99"/>
      <c r="FH78" s="99"/>
      <c r="FI78" s="99"/>
      <c r="FJ78" s="99"/>
      <c r="FK78" s="99"/>
      <c r="FL78" s="99"/>
      <c r="FM78" s="99"/>
      <c r="FN78" s="99"/>
      <c r="FO78" s="99"/>
      <c r="FP78" s="99"/>
      <c r="FQ78" s="99"/>
      <c r="FR78" s="99"/>
      <c r="FS78" s="99"/>
      <c r="FT78" s="99"/>
      <c r="FU78" s="99"/>
      <c r="FV78" s="99"/>
      <c r="FW78" s="99"/>
      <c r="FX78" s="99"/>
    </row>
    <row r="79" spans="1:180" ht="20.100000000000001" customHeight="1">
      <c r="A79" s="474" t="s">
        <v>671</v>
      </c>
      <c r="B79" s="475"/>
      <c r="C79" s="475"/>
      <c r="D79" s="475"/>
      <c r="E79" s="712"/>
      <c r="F79" s="712"/>
      <c r="G79" s="712"/>
      <c r="H79" s="713"/>
      <c r="N79" s="272" t="s">
        <v>743</v>
      </c>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99"/>
      <c r="FD79" s="99"/>
      <c r="FE79" s="99"/>
      <c r="FF79" s="99"/>
      <c r="FG79" s="99"/>
      <c r="FH79" s="99"/>
      <c r="FI79" s="99"/>
      <c r="FJ79" s="99"/>
      <c r="FK79" s="99"/>
      <c r="FL79" s="99"/>
      <c r="FM79" s="99"/>
      <c r="FN79" s="99"/>
      <c r="FO79" s="99"/>
      <c r="FP79" s="99"/>
      <c r="FQ79" s="99"/>
      <c r="FR79" s="99"/>
      <c r="FS79" s="99"/>
      <c r="FT79" s="99"/>
      <c r="FU79" s="99"/>
      <c r="FV79" s="99"/>
      <c r="FW79" s="99"/>
      <c r="FX79" s="99"/>
    </row>
    <row r="80" spans="1:180" ht="20.100000000000001" customHeight="1">
      <c r="A80" s="715" t="s">
        <v>613</v>
      </c>
      <c r="B80" s="716"/>
      <c r="C80" s="716"/>
      <c r="D80" s="716"/>
      <c r="E80" s="717"/>
      <c r="F80" s="717"/>
      <c r="G80" s="717"/>
      <c r="H80" s="718"/>
      <c r="J80" s="744" t="s">
        <v>749</v>
      </c>
      <c r="K80" s="744"/>
      <c r="L80" s="744"/>
      <c r="M80" s="744"/>
      <c r="N80" s="754"/>
      <c r="O80" s="754"/>
      <c r="P80" s="754"/>
      <c r="Q80" s="754"/>
      <c r="R80" s="754"/>
      <c r="S80" s="754"/>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99"/>
      <c r="FD80" s="99"/>
      <c r="FE80" s="99"/>
      <c r="FF80" s="99"/>
      <c r="FG80" s="99"/>
      <c r="FH80" s="99"/>
      <c r="FI80" s="99"/>
      <c r="FJ80" s="99"/>
      <c r="FK80" s="99"/>
      <c r="FL80" s="99"/>
      <c r="FM80" s="99"/>
      <c r="FN80" s="99"/>
      <c r="FO80" s="99"/>
      <c r="FP80" s="99"/>
      <c r="FQ80" s="99"/>
      <c r="FR80" s="99"/>
      <c r="FS80" s="99"/>
      <c r="FT80" s="99"/>
      <c r="FU80" s="99"/>
      <c r="FV80" s="99"/>
      <c r="FW80" s="99"/>
      <c r="FX80" s="99"/>
    </row>
    <row r="81" spans="1:180" ht="15" customHeight="1">
      <c r="A81" s="295"/>
      <c r="B81" s="295"/>
      <c r="C81" s="295"/>
      <c r="D81" s="295"/>
      <c r="E81" s="42"/>
      <c r="F81" s="42"/>
      <c r="G81" s="42"/>
      <c r="H81" s="42"/>
      <c r="J81" s="25"/>
      <c r="K81" s="25"/>
      <c r="L81" s="25"/>
      <c r="M81" s="25"/>
      <c r="N81" s="25"/>
      <c r="O81" s="25"/>
      <c r="P81" s="25"/>
      <c r="Q81" s="25"/>
      <c r="R81" s="25"/>
      <c r="S81" s="25"/>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99"/>
      <c r="FD81" s="99"/>
      <c r="FE81" s="99"/>
      <c r="FF81" s="99"/>
      <c r="FG81" s="99"/>
      <c r="FH81" s="99"/>
      <c r="FI81" s="99"/>
      <c r="FJ81" s="99"/>
      <c r="FK81" s="99"/>
      <c r="FL81" s="99"/>
      <c r="FM81" s="99"/>
      <c r="FN81" s="99"/>
      <c r="FO81" s="99"/>
      <c r="FP81" s="99"/>
      <c r="FQ81" s="99"/>
      <c r="FR81" s="99"/>
      <c r="FS81" s="99"/>
      <c r="FT81" s="99"/>
      <c r="FU81" s="99"/>
      <c r="FV81" s="99"/>
      <c r="FW81" s="99"/>
      <c r="FX81" s="99"/>
    </row>
    <row r="82" spans="1:180" ht="19.5" customHeight="1">
      <c r="A82" s="82" t="s">
        <v>76</v>
      </c>
      <c r="B82" s="296"/>
      <c r="C82" s="296"/>
      <c r="D82" s="296"/>
      <c r="E82" s="297"/>
      <c r="F82" s="298"/>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99"/>
      <c r="FD82" s="99"/>
      <c r="FE82" s="99"/>
      <c r="FF82" s="99"/>
      <c r="FG82" s="99"/>
      <c r="FH82" s="99"/>
      <c r="FI82" s="99"/>
      <c r="FJ82" s="99"/>
      <c r="FK82" s="99"/>
      <c r="FL82" s="99"/>
      <c r="FM82" s="99"/>
      <c r="FN82" s="99"/>
      <c r="FO82" s="99"/>
      <c r="FP82" s="99"/>
      <c r="FQ82" s="99"/>
      <c r="FR82" s="99"/>
      <c r="FS82" s="99"/>
      <c r="FT82" s="99"/>
      <c r="FU82" s="99"/>
      <c r="FV82" s="99"/>
      <c r="FW82" s="99"/>
      <c r="FX82" s="99"/>
    </row>
    <row r="83" spans="1:180">
      <c r="A83" s="2" t="s">
        <v>455</v>
      </c>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99"/>
      <c r="FD83" s="99"/>
      <c r="FE83" s="99"/>
      <c r="FF83" s="99"/>
      <c r="FG83" s="99"/>
      <c r="FH83" s="99"/>
      <c r="FI83" s="99"/>
      <c r="FJ83" s="99"/>
      <c r="FK83" s="99"/>
      <c r="FL83" s="99"/>
      <c r="FM83" s="99"/>
      <c r="FN83" s="99"/>
      <c r="FO83" s="99"/>
      <c r="FP83" s="99"/>
      <c r="FQ83" s="99"/>
      <c r="FR83" s="99"/>
      <c r="FS83" s="99"/>
      <c r="FT83" s="99"/>
      <c r="FU83" s="99"/>
      <c r="FV83" s="99"/>
      <c r="FW83" s="99"/>
      <c r="FX83" s="99"/>
    </row>
    <row r="84" spans="1:180" ht="29.25" customHeight="1">
      <c r="A84" s="430"/>
      <c r="B84" s="711" t="s">
        <v>433</v>
      </c>
      <c r="C84" s="711"/>
      <c r="D84" s="711"/>
      <c r="E84" s="711"/>
      <c r="F84" s="653" t="s">
        <v>434</v>
      </c>
      <c r="G84" s="653"/>
      <c r="H84" s="653"/>
      <c r="I84" s="653"/>
      <c r="J84" s="653"/>
      <c r="K84" s="653"/>
      <c r="L84" s="653" t="s">
        <v>963</v>
      </c>
      <c r="M84" s="653"/>
      <c r="N84" s="653"/>
      <c r="O84" s="653"/>
      <c r="P84" s="653"/>
      <c r="Q84" s="653"/>
      <c r="R84" s="653"/>
      <c r="S84" s="653"/>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99"/>
      <c r="FD84" s="99"/>
      <c r="FE84" s="99"/>
      <c r="FF84" s="99"/>
      <c r="FG84" s="99"/>
      <c r="FH84" s="99"/>
      <c r="FI84" s="99"/>
      <c r="FJ84" s="99"/>
      <c r="FK84" s="99"/>
      <c r="FL84" s="99"/>
      <c r="FM84" s="99"/>
      <c r="FN84" s="99"/>
      <c r="FO84" s="99"/>
      <c r="FP84" s="99"/>
      <c r="FQ84" s="99"/>
      <c r="FR84" s="99"/>
      <c r="FS84" s="99"/>
      <c r="FT84" s="99"/>
      <c r="FU84" s="99"/>
      <c r="FV84" s="99"/>
      <c r="FW84" s="99"/>
      <c r="FX84" s="99"/>
    </row>
    <row r="85" spans="1:180" ht="29.25" customHeight="1">
      <c r="A85" s="705" t="s">
        <v>73</v>
      </c>
      <c r="B85" s="706"/>
      <c r="C85" s="701" t="s">
        <v>0</v>
      </c>
      <c r="D85" s="701"/>
      <c r="E85" s="701"/>
      <c r="F85" s="701"/>
      <c r="G85" s="701"/>
      <c r="H85" s="701" t="s">
        <v>48</v>
      </c>
      <c r="I85" s="701"/>
      <c r="J85" s="701"/>
      <c r="K85" s="701"/>
      <c r="L85" s="701"/>
      <c r="M85" s="701"/>
      <c r="N85" s="701"/>
      <c r="O85" s="701" t="s">
        <v>47</v>
      </c>
      <c r="P85" s="701"/>
      <c r="Q85" s="701"/>
      <c r="R85" s="701"/>
      <c r="S85" s="751" t="s">
        <v>78</v>
      </c>
      <c r="T85" s="752"/>
      <c r="AA85" s="80" t="s">
        <v>631</v>
      </c>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99"/>
      <c r="FD85" s="99"/>
      <c r="FE85" s="99"/>
      <c r="FF85" s="99"/>
      <c r="FG85" s="99"/>
      <c r="FH85" s="99"/>
      <c r="FI85" s="99"/>
      <c r="FJ85" s="99"/>
      <c r="FK85" s="99"/>
      <c r="FL85" s="99"/>
      <c r="FM85" s="99"/>
      <c r="FN85" s="99"/>
      <c r="FO85" s="99"/>
      <c r="FP85" s="99"/>
      <c r="FQ85" s="99"/>
      <c r="FR85" s="99"/>
      <c r="FS85" s="99"/>
      <c r="FT85" s="99"/>
      <c r="FU85" s="99"/>
      <c r="FV85" s="99"/>
      <c r="FW85" s="99"/>
      <c r="FX85" s="99"/>
    </row>
    <row r="86" spans="1:180" ht="26.25" customHeight="1">
      <c r="A86" s="722"/>
      <c r="B86" s="723"/>
      <c r="C86" s="714"/>
      <c r="D86" s="714"/>
      <c r="E86" s="714"/>
      <c r="F86" s="714"/>
      <c r="G86" s="714"/>
      <c r="H86" s="702"/>
      <c r="I86" s="702"/>
      <c r="J86" s="702"/>
      <c r="K86" s="702"/>
      <c r="L86" s="702"/>
      <c r="M86" s="702"/>
      <c r="N86" s="702"/>
      <c r="O86" s="719"/>
      <c r="P86" s="719"/>
      <c r="Q86" s="719"/>
      <c r="R86" s="719"/>
      <c r="S86" s="720" t="str">
        <f t="shared" ref="S86:S93" si="13">IF(AA86=1,"",IF(AA86=2,"ア",IF(AA86=3,"イ",IF(AA86=4,"ウ",""))))</f>
        <v/>
      </c>
      <c r="T86" s="721"/>
      <c r="AA86" s="131">
        <v>1</v>
      </c>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99"/>
      <c r="FD86" s="99"/>
      <c r="FE86" s="99"/>
      <c r="FF86" s="99"/>
      <c r="FG86" s="99"/>
      <c r="FH86" s="99"/>
      <c r="FI86" s="99"/>
      <c r="FJ86" s="99"/>
      <c r="FK86" s="99"/>
      <c r="FL86" s="99"/>
      <c r="FM86" s="99"/>
      <c r="FN86" s="99"/>
      <c r="FO86" s="99"/>
      <c r="FP86" s="99"/>
      <c r="FQ86" s="99"/>
      <c r="FR86" s="99"/>
      <c r="FS86" s="99"/>
      <c r="FT86" s="99"/>
      <c r="FU86" s="99"/>
      <c r="FV86" s="99"/>
      <c r="FW86" s="99"/>
      <c r="FX86" s="99"/>
    </row>
    <row r="87" spans="1:180" ht="26.25" customHeight="1">
      <c r="A87" s="722"/>
      <c r="B87" s="723"/>
      <c r="C87" s="714"/>
      <c r="D87" s="714"/>
      <c r="E87" s="714"/>
      <c r="F87" s="714"/>
      <c r="G87" s="714"/>
      <c r="H87" s="702"/>
      <c r="I87" s="702"/>
      <c r="J87" s="702"/>
      <c r="K87" s="702"/>
      <c r="L87" s="702"/>
      <c r="M87" s="702"/>
      <c r="N87" s="702"/>
      <c r="O87" s="719"/>
      <c r="P87" s="719"/>
      <c r="Q87" s="719"/>
      <c r="R87" s="719"/>
      <c r="S87" s="720" t="str">
        <f t="shared" si="13"/>
        <v/>
      </c>
      <c r="T87" s="721"/>
      <c r="AA87" s="131">
        <v>1</v>
      </c>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99"/>
      <c r="FD87" s="99"/>
      <c r="FE87" s="99"/>
      <c r="FF87" s="99"/>
      <c r="FG87" s="99"/>
      <c r="FH87" s="99"/>
      <c r="FI87" s="99"/>
      <c r="FJ87" s="99"/>
      <c r="FK87" s="99"/>
      <c r="FL87" s="99"/>
      <c r="FM87" s="99"/>
      <c r="FN87" s="99"/>
      <c r="FO87" s="99"/>
      <c r="FP87" s="99"/>
      <c r="FQ87" s="99"/>
      <c r="FR87" s="99"/>
      <c r="FS87" s="99"/>
      <c r="FT87" s="99"/>
      <c r="FU87" s="99"/>
      <c r="FV87" s="99"/>
      <c r="FW87" s="99"/>
      <c r="FX87" s="99"/>
    </row>
    <row r="88" spans="1:180" ht="26.25" customHeight="1">
      <c r="A88" s="722"/>
      <c r="B88" s="723"/>
      <c r="C88" s="714"/>
      <c r="D88" s="714"/>
      <c r="E88" s="714"/>
      <c r="F88" s="714"/>
      <c r="G88" s="714"/>
      <c r="H88" s="702"/>
      <c r="I88" s="702"/>
      <c r="J88" s="702"/>
      <c r="K88" s="702"/>
      <c r="L88" s="702"/>
      <c r="M88" s="702"/>
      <c r="N88" s="702"/>
      <c r="O88" s="719"/>
      <c r="P88" s="719"/>
      <c r="Q88" s="719"/>
      <c r="R88" s="719"/>
      <c r="S88" s="720" t="str">
        <f t="shared" si="13"/>
        <v/>
      </c>
      <c r="T88" s="721"/>
      <c r="AA88" s="131">
        <v>1</v>
      </c>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99"/>
      <c r="FD88" s="99"/>
      <c r="FE88" s="99"/>
      <c r="FF88" s="99"/>
      <c r="FG88" s="99"/>
      <c r="FH88" s="99"/>
      <c r="FI88" s="99"/>
      <c r="FJ88" s="99"/>
      <c r="FK88" s="99"/>
      <c r="FL88" s="99"/>
      <c r="FM88" s="99"/>
      <c r="FN88" s="99"/>
      <c r="FO88" s="99"/>
      <c r="FP88" s="99"/>
      <c r="FQ88" s="99"/>
      <c r="FR88" s="99"/>
      <c r="FS88" s="99"/>
      <c r="FT88" s="99"/>
      <c r="FU88" s="99"/>
      <c r="FV88" s="99"/>
      <c r="FW88" s="99"/>
      <c r="FX88" s="99"/>
    </row>
    <row r="89" spans="1:180" ht="26.25" customHeight="1">
      <c r="A89" s="722"/>
      <c r="B89" s="723"/>
      <c r="C89" s="714"/>
      <c r="D89" s="714"/>
      <c r="E89" s="714"/>
      <c r="F89" s="714"/>
      <c r="G89" s="714"/>
      <c r="H89" s="702"/>
      <c r="I89" s="702"/>
      <c r="J89" s="702"/>
      <c r="K89" s="702"/>
      <c r="L89" s="702"/>
      <c r="M89" s="702"/>
      <c r="N89" s="702"/>
      <c r="O89" s="719"/>
      <c r="P89" s="719"/>
      <c r="Q89" s="719"/>
      <c r="R89" s="719"/>
      <c r="S89" s="720" t="str">
        <f t="shared" si="13"/>
        <v/>
      </c>
      <c r="T89" s="721"/>
      <c r="AA89" s="131">
        <v>1</v>
      </c>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99"/>
      <c r="FD89" s="99"/>
      <c r="FE89" s="99"/>
      <c r="FF89" s="99"/>
      <c r="FG89" s="99"/>
      <c r="FH89" s="99"/>
      <c r="FI89" s="99"/>
      <c r="FJ89" s="99"/>
      <c r="FK89" s="99"/>
      <c r="FL89" s="99"/>
      <c r="FM89" s="99"/>
      <c r="FN89" s="99"/>
      <c r="FO89" s="99"/>
      <c r="FP89" s="99"/>
      <c r="FQ89" s="99"/>
      <c r="FR89" s="99"/>
      <c r="FS89" s="99"/>
      <c r="FT89" s="99"/>
      <c r="FU89" s="99"/>
      <c r="FV89" s="99"/>
      <c r="FW89" s="99"/>
      <c r="FX89" s="99"/>
    </row>
    <row r="90" spans="1:180" ht="26.25" customHeight="1">
      <c r="A90" s="722"/>
      <c r="B90" s="723"/>
      <c r="C90" s="714"/>
      <c r="D90" s="714"/>
      <c r="E90" s="714"/>
      <c r="F90" s="714"/>
      <c r="G90" s="714"/>
      <c r="H90" s="702"/>
      <c r="I90" s="702"/>
      <c r="J90" s="702"/>
      <c r="K90" s="702"/>
      <c r="L90" s="702"/>
      <c r="M90" s="702"/>
      <c r="N90" s="702"/>
      <c r="O90" s="719"/>
      <c r="P90" s="719"/>
      <c r="Q90" s="719"/>
      <c r="R90" s="719"/>
      <c r="S90" s="720" t="str">
        <f t="shared" si="13"/>
        <v/>
      </c>
      <c r="T90" s="721"/>
      <c r="AA90" s="131">
        <v>1</v>
      </c>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99"/>
      <c r="FD90" s="99"/>
      <c r="FE90" s="99"/>
      <c r="FF90" s="99"/>
      <c r="FG90" s="99"/>
      <c r="FH90" s="99"/>
      <c r="FI90" s="99"/>
      <c r="FJ90" s="99"/>
      <c r="FK90" s="99"/>
      <c r="FL90" s="99"/>
      <c r="FM90" s="99"/>
      <c r="FN90" s="99"/>
      <c r="FO90" s="99"/>
      <c r="FP90" s="99"/>
      <c r="FQ90" s="99"/>
      <c r="FR90" s="99"/>
      <c r="FS90" s="99"/>
      <c r="FT90" s="99"/>
      <c r="FU90" s="99"/>
      <c r="FV90" s="99"/>
      <c r="FW90" s="99"/>
      <c r="FX90" s="99"/>
    </row>
    <row r="91" spans="1:180" ht="26.25" customHeight="1">
      <c r="A91" s="722"/>
      <c r="B91" s="723"/>
      <c r="C91" s="702"/>
      <c r="D91" s="702"/>
      <c r="E91" s="702"/>
      <c r="F91" s="702"/>
      <c r="G91" s="702"/>
      <c r="H91" s="702"/>
      <c r="I91" s="702"/>
      <c r="J91" s="702"/>
      <c r="K91" s="702"/>
      <c r="L91" s="702"/>
      <c r="M91" s="702"/>
      <c r="N91" s="702"/>
      <c r="O91" s="719"/>
      <c r="P91" s="719"/>
      <c r="Q91" s="719"/>
      <c r="R91" s="719"/>
      <c r="S91" s="720" t="str">
        <f t="shared" si="13"/>
        <v/>
      </c>
      <c r="T91" s="721"/>
      <c r="AA91" s="131">
        <v>1</v>
      </c>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100"/>
      <c r="EW91" s="100"/>
      <c r="EX91" s="100"/>
      <c r="EY91" s="100"/>
      <c r="EZ91" s="100"/>
      <c r="FA91" s="100"/>
      <c r="FB91" s="100"/>
      <c r="FC91" s="99"/>
      <c r="FD91" s="99"/>
      <c r="FE91" s="99"/>
      <c r="FF91" s="99"/>
      <c r="FG91" s="99"/>
      <c r="FH91" s="99"/>
      <c r="FI91" s="99"/>
      <c r="FJ91" s="99"/>
      <c r="FK91" s="99"/>
      <c r="FL91" s="99"/>
      <c r="FM91" s="99"/>
      <c r="FN91" s="99"/>
      <c r="FO91" s="99"/>
      <c r="FP91" s="99"/>
      <c r="FQ91" s="99"/>
      <c r="FR91" s="99"/>
      <c r="FS91" s="99"/>
      <c r="FT91" s="99"/>
      <c r="FU91" s="99"/>
      <c r="FV91" s="99"/>
      <c r="FW91" s="99"/>
      <c r="FX91" s="99"/>
    </row>
    <row r="92" spans="1:180" ht="26.25" customHeight="1">
      <c r="A92" s="722"/>
      <c r="B92" s="723"/>
      <c r="C92" s="702"/>
      <c r="D92" s="702"/>
      <c r="E92" s="702"/>
      <c r="F92" s="702"/>
      <c r="G92" s="702"/>
      <c r="H92" s="702"/>
      <c r="I92" s="702"/>
      <c r="J92" s="702"/>
      <c r="K92" s="702"/>
      <c r="L92" s="702"/>
      <c r="M92" s="702"/>
      <c r="N92" s="702"/>
      <c r="O92" s="719"/>
      <c r="P92" s="719"/>
      <c r="Q92" s="719"/>
      <c r="R92" s="719"/>
      <c r="S92" s="720" t="str">
        <f t="shared" si="13"/>
        <v/>
      </c>
      <c r="T92" s="721"/>
      <c r="AA92" s="131">
        <v>1</v>
      </c>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99"/>
      <c r="FD92" s="99"/>
      <c r="FE92" s="99"/>
      <c r="FF92" s="99"/>
      <c r="FG92" s="99"/>
      <c r="FH92" s="99"/>
      <c r="FI92" s="99"/>
      <c r="FJ92" s="99"/>
      <c r="FK92" s="99"/>
      <c r="FL92" s="99"/>
      <c r="FM92" s="99"/>
      <c r="FN92" s="99"/>
      <c r="FO92" s="99"/>
      <c r="FP92" s="99"/>
      <c r="FQ92" s="99"/>
      <c r="FR92" s="99"/>
      <c r="FS92" s="99"/>
      <c r="FT92" s="99"/>
      <c r="FU92" s="99"/>
      <c r="FV92" s="99"/>
      <c r="FW92" s="99"/>
      <c r="FX92" s="99"/>
    </row>
    <row r="93" spans="1:180" ht="26.25" customHeight="1">
      <c r="A93" s="722"/>
      <c r="B93" s="723"/>
      <c r="C93" s="702"/>
      <c r="D93" s="702"/>
      <c r="E93" s="702"/>
      <c r="F93" s="702"/>
      <c r="G93" s="702"/>
      <c r="H93" s="702"/>
      <c r="I93" s="702"/>
      <c r="J93" s="702"/>
      <c r="K93" s="702"/>
      <c r="L93" s="702"/>
      <c r="M93" s="702"/>
      <c r="N93" s="702"/>
      <c r="O93" s="719"/>
      <c r="P93" s="719"/>
      <c r="Q93" s="719"/>
      <c r="R93" s="719"/>
      <c r="S93" s="720" t="str">
        <f t="shared" si="13"/>
        <v/>
      </c>
      <c r="T93" s="721"/>
      <c r="AA93" s="131">
        <v>1</v>
      </c>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99"/>
      <c r="FD93" s="99"/>
      <c r="FE93" s="99"/>
      <c r="FF93" s="99"/>
      <c r="FG93" s="99"/>
      <c r="FH93" s="99"/>
      <c r="FI93" s="99"/>
      <c r="FJ93" s="99"/>
      <c r="FK93" s="99"/>
      <c r="FL93" s="99"/>
      <c r="FM93" s="99"/>
      <c r="FN93" s="99"/>
      <c r="FO93" s="99"/>
      <c r="FP93" s="99"/>
      <c r="FQ93" s="99"/>
      <c r="FR93" s="99"/>
      <c r="FS93" s="99"/>
      <c r="FT93" s="99"/>
      <c r="FU93" s="99"/>
      <c r="FV93" s="99"/>
      <c r="FW93" s="99"/>
      <c r="FX93" s="99"/>
    </row>
    <row r="94" spans="1:180" ht="26.25" customHeight="1">
      <c r="A94" s="722"/>
      <c r="B94" s="723"/>
      <c r="C94" s="702"/>
      <c r="D94" s="702"/>
      <c r="E94" s="702"/>
      <c r="F94" s="702"/>
      <c r="G94" s="702"/>
      <c r="H94" s="702"/>
      <c r="I94" s="702"/>
      <c r="J94" s="702"/>
      <c r="K94" s="702"/>
      <c r="L94" s="702"/>
      <c r="M94" s="702"/>
      <c r="N94" s="702"/>
      <c r="O94" s="719"/>
      <c r="P94" s="719"/>
      <c r="Q94" s="719"/>
      <c r="R94" s="719"/>
      <c r="S94" s="720" t="str">
        <f>IF(AA94=1,"",IF(AA94=2,"ア",IF(AA94=3,"イ",IF(AA94=4,"ウ",""))))</f>
        <v/>
      </c>
      <c r="T94" s="721"/>
      <c r="AA94" s="131">
        <v>1</v>
      </c>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0"/>
      <c r="EA94" s="100"/>
      <c r="EB94" s="100"/>
      <c r="EC94" s="100"/>
      <c r="ED94" s="100"/>
      <c r="EE94" s="100"/>
      <c r="EF94" s="100"/>
      <c r="EG94" s="100"/>
      <c r="EH94" s="100"/>
      <c r="EI94" s="100"/>
      <c r="EJ94" s="100"/>
      <c r="EK94" s="100"/>
      <c r="EL94" s="100"/>
      <c r="EM94" s="100"/>
      <c r="EN94" s="100"/>
      <c r="EO94" s="100"/>
      <c r="EP94" s="100"/>
      <c r="EQ94" s="100"/>
      <c r="ER94" s="100"/>
      <c r="ES94" s="100"/>
      <c r="ET94" s="100"/>
      <c r="EU94" s="100"/>
      <c r="EV94" s="100"/>
      <c r="EW94" s="100"/>
      <c r="EX94" s="100"/>
      <c r="EY94" s="100"/>
      <c r="EZ94" s="100"/>
      <c r="FA94" s="100"/>
      <c r="FB94" s="100"/>
      <c r="FC94" s="99"/>
      <c r="FD94" s="99"/>
      <c r="FE94" s="99"/>
      <c r="FF94" s="99"/>
      <c r="FG94" s="99"/>
      <c r="FH94" s="99"/>
      <c r="FI94" s="99"/>
      <c r="FJ94" s="99"/>
      <c r="FK94" s="99"/>
      <c r="FL94" s="99"/>
      <c r="FM94" s="99"/>
      <c r="FN94" s="99"/>
      <c r="FO94" s="99"/>
      <c r="FP94" s="99"/>
      <c r="FQ94" s="99"/>
      <c r="FR94" s="99"/>
      <c r="FS94" s="99"/>
      <c r="FT94" s="99"/>
      <c r="FU94" s="99"/>
      <c r="FV94" s="99"/>
      <c r="FW94" s="99"/>
      <c r="FX94" s="99"/>
    </row>
    <row r="95" spans="1:180" ht="26.25" customHeight="1">
      <c r="A95" s="722"/>
      <c r="B95" s="723"/>
      <c r="C95" s="702"/>
      <c r="D95" s="702"/>
      <c r="E95" s="702"/>
      <c r="F95" s="702"/>
      <c r="G95" s="702"/>
      <c r="H95" s="702"/>
      <c r="I95" s="702"/>
      <c r="J95" s="702"/>
      <c r="K95" s="702"/>
      <c r="L95" s="702"/>
      <c r="M95" s="702"/>
      <c r="N95" s="702"/>
      <c r="O95" s="719"/>
      <c r="P95" s="719"/>
      <c r="Q95" s="719"/>
      <c r="R95" s="719"/>
      <c r="S95" s="720" t="str">
        <f>IF(AA95=1,"",IF(AA95=2,"ア",IF(AA95=3,"イ",IF(AA95=4,"ウ",""))))</f>
        <v/>
      </c>
      <c r="T95" s="721"/>
      <c r="AA95" s="131">
        <v>1</v>
      </c>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99"/>
      <c r="FD95" s="99"/>
      <c r="FE95" s="99"/>
      <c r="FF95" s="99"/>
      <c r="FG95" s="99"/>
      <c r="FH95" s="99"/>
      <c r="FI95" s="99"/>
      <c r="FJ95" s="99"/>
      <c r="FK95" s="99"/>
      <c r="FL95" s="99"/>
      <c r="FM95" s="99"/>
      <c r="FN95" s="99"/>
      <c r="FO95" s="99"/>
      <c r="FP95" s="99"/>
      <c r="FQ95" s="99"/>
      <c r="FR95" s="99"/>
      <c r="FS95" s="99"/>
      <c r="FT95" s="99"/>
      <c r="FU95" s="99"/>
      <c r="FV95" s="99"/>
      <c r="FW95" s="99"/>
      <c r="FX95" s="99"/>
    </row>
    <row r="96" spans="1:180" ht="14.25" customHeight="1">
      <c r="A96" s="469" t="s">
        <v>1010</v>
      </c>
      <c r="B96" s="469"/>
      <c r="C96" s="469"/>
      <c r="D96" s="469"/>
      <c r="E96" s="469"/>
      <c r="F96" s="469"/>
      <c r="G96" s="469"/>
      <c r="H96" s="469"/>
      <c r="I96" s="469"/>
      <c r="J96" s="469"/>
      <c r="K96" s="469"/>
      <c r="L96" s="469"/>
      <c r="M96" s="469"/>
      <c r="N96" s="469"/>
      <c r="O96" s="469"/>
      <c r="P96" s="469"/>
      <c r="Q96" s="469"/>
      <c r="R96" s="469"/>
      <c r="S96" s="469"/>
      <c r="T96" s="46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99"/>
      <c r="FD96" s="99"/>
      <c r="FE96" s="99"/>
      <c r="FF96" s="99"/>
      <c r="FG96" s="99"/>
      <c r="FH96" s="99"/>
      <c r="FI96" s="99"/>
      <c r="FJ96" s="99"/>
      <c r="FK96" s="99"/>
      <c r="FL96" s="99"/>
      <c r="FM96" s="99"/>
      <c r="FN96" s="99"/>
      <c r="FO96" s="99"/>
      <c r="FP96" s="99"/>
      <c r="FQ96" s="99"/>
      <c r="FR96" s="99"/>
      <c r="FS96" s="99"/>
      <c r="FT96" s="99"/>
      <c r="FU96" s="99"/>
      <c r="FV96" s="99"/>
      <c r="FW96" s="99"/>
      <c r="FX96" s="99"/>
    </row>
    <row r="97" spans="1:180" ht="14.25" customHeight="1">
      <c r="A97" s="300"/>
      <c r="B97" s="300"/>
      <c r="C97" s="300"/>
      <c r="D97" s="300"/>
      <c r="E97" s="300"/>
      <c r="F97" s="300"/>
      <c r="G97" s="300"/>
      <c r="H97" s="300"/>
      <c r="I97" s="300"/>
      <c r="J97" s="300"/>
      <c r="K97" s="300"/>
      <c r="L97" s="300"/>
      <c r="M97" s="300"/>
      <c r="N97" s="300"/>
      <c r="O97" s="300"/>
      <c r="P97" s="300"/>
      <c r="Q97" s="300"/>
      <c r="R97" s="300"/>
      <c r="S97" s="300"/>
      <c r="T97" s="300"/>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99"/>
      <c r="FD97" s="99"/>
      <c r="FE97" s="99"/>
      <c r="FF97" s="99"/>
      <c r="FG97" s="99"/>
      <c r="FH97" s="99"/>
      <c r="FI97" s="99"/>
      <c r="FJ97" s="99"/>
      <c r="FK97" s="99"/>
      <c r="FL97" s="99"/>
      <c r="FM97" s="99"/>
      <c r="FN97" s="99"/>
      <c r="FO97" s="99"/>
      <c r="FP97" s="99"/>
      <c r="FQ97" s="99"/>
      <c r="FR97" s="99"/>
      <c r="FS97" s="99"/>
      <c r="FT97" s="99"/>
      <c r="FU97" s="99"/>
      <c r="FV97" s="99"/>
      <c r="FW97" s="99"/>
      <c r="FX97" s="99"/>
    </row>
    <row r="98" spans="1:180" ht="14.25" customHeight="1">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0"/>
      <c r="ET98" s="100"/>
      <c r="EU98" s="100"/>
      <c r="EV98" s="100"/>
      <c r="EW98" s="100"/>
      <c r="EX98" s="100"/>
      <c r="EY98" s="100"/>
      <c r="EZ98" s="100"/>
      <c r="FA98" s="100"/>
      <c r="FB98" s="100"/>
      <c r="FC98" s="99"/>
      <c r="FD98" s="99"/>
      <c r="FE98" s="99"/>
      <c r="FF98" s="99"/>
      <c r="FG98" s="99"/>
      <c r="FH98" s="99"/>
      <c r="FI98" s="99"/>
      <c r="FJ98" s="99"/>
      <c r="FK98" s="99"/>
      <c r="FL98" s="99"/>
      <c r="FM98" s="99"/>
      <c r="FN98" s="99"/>
      <c r="FO98" s="99"/>
      <c r="FP98" s="99"/>
      <c r="FQ98" s="99"/>
      <c r="FR98" s="99"/>
      <c r="FS98" s="99"/>
      <c r="FT98" s="99"/>
      <c r="FU98" s="99"/>
      <c r="FV98" s="99"/>
      <c r="FW98" s="99"/>
      <c r="FX98" s="99"/>
    </row>
    <row r="99" spans="1:180" ht="34.5" customHeight="1">
      <c r="A99" s="82" t="s">
        <v>77</v>
      </c>
      <c r="B99" s="84"/>
      <c r="C99" s="84"/>
      <c r="D99" s="84"/>
      <c r="E99" s="32" t="s">
        <v>1033</v>
      </c>
      <c r="F99" s="9"/>
      <c r="G99" s="9"/>
      <c r="H99" s="9"/>
      <c r="I99" s="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0"/>
      <c r="DZ99" s="100"/>
      <c r="EA99" s="100"/>
      <c r="EB99" s="100"/>
      <c r="EC99" s="100"/>
      <c r="ED99" s="100"/>
      <c r="EE99" s="100"/>
      <c r="EF99" s="100"/>
      <c r="EG99" s="100"/>
      <c r="EH99" s="100"/>
      <c r="EI99" s="100"/>
      <c r="EJ99" s="100"/>
      <c r="EK99" s="100"/>
      <c r="EL99" s="100"/>
      <c r="EM99" s="100"/>
      <c r="EN99" s="100"/>
      <c r="EO99" s="100"/>
      <c r="EP99" s="100"/>
      <c r="EQ99" s="100"/>
      <c r="ER99" s="100"/>
      <c r="ES99" s="100"/>
      <c r="ET99" s="100"/>
      <c r="EU99" s="100"/>
      <c r="EV99" s="100"/>
      <c r="EW99" s="100"/>
      <c r="EX99" s="100"/>
      <c r="EY99" s="100"/>
      <c r="EZ99" s="100"/>
      <c r="FA99" s="100"/>
      <c r="FB99" s="100"/>
      <c r="FC99" s="99"/>
      <c r="FD99" s="99"/>
      <c r="FE99" s="99"/>
      <c r="FF99" s="99"/>
      <c r="FG99" s="99"/>
      <c r="FH99" s="99"/>
      <c r="FI99" s="99"/>
      <c r="FJ99" s="99"/>
      <c r="FK99" s="99"/>
      <c r="FL99" s="99"/>
      <c r="FM99" s="99"/>
      <c r="FN99" s="99"/>
      <c r="FO99" s="99"/>
      <c r="FP99" s="99"/>
      <c r="FQ99" s="99"/>
      <c r="FR99" s="99"/>
      <c r="FS99" s="99"/>
      <c r="FT99" s="99"/>
      <c r="FU99" s="99"/>
      <c r="FV99" s="99"/>
      <c r="FW99" s="99"/>
      <c r="FX99" s="99"/>
    </row>
    <row r="100" spans="1:180" ht="25.5" customHeight="1">
      <c r="A100" s="470" t="s">
        <v>1034</v>
      </c>
      <c r="B100" s="470"/>
      <c r="C100" s="470"/>
      <c r="D100" s="470"/>
      <c r="E100" s="470"/>
      <c r="F100" s="470"/>
      <c r="G100" s="470"/>
      <c r="H100" s="470"/>
      <c r="I100" s="470"/>
      <c r="J100" s="470"/>
      <c r="K100" s="470"/>
      <c r="L100" s="470"/>
      <c r="M100" s="470"/>
      <c r="N100" s="470"/>
      <c r="O100" s="470"/>
      <c r="P100" s="727" t="s">
        <v>1011</v>
      </c>
      <c r="Q100" s="727"/>
      <c r="R100" s="727"/>
      <c r="S100" s="727"/>
      <c r="T100" s="727"/>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c r="DP100" s="100"/>
      <c r="DQ100" s="100"/>
      <c r="DR100" s="100"/>
      <c r="DS100" s="100"/>
      <c r="DT100" s="100"/>
      <c r="DU100" s="100"/>
      <c r="DV100" s="100"/>
      <c r="DW100" s="100"/>
      <c r="DX100" s="100"/>
      <c r="DY100" s="100"/>
      <c r="DZ100" s="100"/>
      <c r="EA100" s="100"/>
      <c r="EB100" s="100"/>
      <c r="EC100" s="100"/>
      <c r="ED100" s="100"/>
      <c r="EE100" s="100"/>
      <c r="EF100" s="100"/>
      <c r="EG100" s="100"/>
      <c r="EH100" s="100"/>
      <c r="EI100" s="100"/>
      <c r="EJ100" s="100"/>
      <c r="EK100" s="100"/>
      <c r="EL100" s="100"/>
      <c r="EM100" s="100"/>
      <c r="EN100" s="100"/>
      <c r="EO100" s="100"/>
      <c r="EP100" s="100"/>
      <c r="EQ100" s="100"/>
      <c r="ER100" s="100"/>
      <c r="ES100" s="100"/>
      <c r="ET100" s="100"/>
      <c r="EU100" s="100"/>
      <c r="EV100" s="100"/>
      <c r="EW100" s="100"/>
      <c r="EX100" s="100"/>
      <c r="EY100" s="100"/>
      <c r="EZ100" s="100"/>
      <c r="FA100" s="100"/>
      <c r="FB100" s="100"/>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row>
    <row r="101" spans="1:180" ht="13.5" customHeight="1">
      <c r="C101" s="95" t="s">
        <v>836</v>
      </c>
      <c r="J101"/>
      <c r="P101" s="727"/>
      <c r="Q101" s="727"/>
      <c r="R101" s="727"/>
      <c r="S101" s="727"/>
      <c r="T101" s="727"/>
      <c r="V101" s="302"/>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row>
    <row r="102" spans="1:180" ht="30" customHeight="1">
      <c r="A102" s="468" t="s">
        <v>34</v>
      </c>
      <c r="B102" s="468"/>
      <c r="C102" s="468" t="s">
        <v>8</v>
      </c>
      <c r="D102" s="468"/>
      <c r="E102" s="468"/>
      <c r="F102" s="468"/>
      <c r="G102" s="468"/>
      <c r="H102" s="468"/>
      <c r="I102" s="468"/>
      <c r="J102" s="468" t="s">
        <v>832</v>
      </c>
      <c r="K102" s="468"/>
      <c r="L102" s="468"/>
      <c r="M102" s="468"/>
      <c r="N102" s="466" t="s">
        <v>799</v>
      </c>
      <c r="O102" s="466"/>
      <c r="P102" s="466" t="s">
        <v>800</v>
      </c>
      <c r="Q102" s="466"/>
      <c r="R102" s="467" t="s">
        <v>752</v>
      </c>
      <c r="S102" s="467"/>
      <c r="T102" s="467"/>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row>
    <row r="103" spans="1:180" ht="45" customHeight="1">
      <c r="A103" s="728" t="s">
        <v>797</v>
      </c>
      <c r="B103" s="728"/>
      <c r="C103" s="729" t="s">
        <v>798</v>
      </c>
      <c r="D103" s="729"/>
      <c r="E103" s="729"/>
      <c r="F103" s="729"/>
      <c r="G103" s="729"/>
      <c r="H103" s="729"/>
      <c r="I103" s="729"/>
      <c r="J103" s="730" t="s">
        <v>796</v>
      </c>
      <c r="K103" s="730"/>
      <c r="L103" s="730"/>
      <c r="M103" s="730"/>
      <c r="N103" s="465">
        <v>45066</v>
      </c>
      <c r="O103" s="465"/>
      <c r="P103" s="465">
        <v>45383</v>
      </c>
      <c r="Q103" s="465"/>
      <c r="R103" s="724" t="s">
        <v>801</v>
      </c>
      <c r="S103" s="725"/>
      <c r="T103" s="726"/>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row>
    <row r="104" spans="1:180" ht="45" customHeight="1">
      <c r="A104" s="459"/>
      <c r="B104" s="459"/>
      <c r="C104" s="460"/>
      <c r="D104" s="460"/>
      <c r="E104" s="460"/>
      <c r="F104" s="460"/>
      <c r="G104" s="460"/>
      <c r="H104" s="460"/>
      <c r="I104" s="460"/>
      <c r="J104" s="461"/>
      <c r="K104" s="461"/>
      <c r="L104" s="461"/>
      <c r="M104" s="461"/>
      <c r="N104" s="464"/>
      <c r="O104" s="464"/>
      <c r="P104" s="464"/>
      <c r="Q104" s="464"/>
      <c r="R104" s="458"/>
      <c r="S104" s="458"/>
      <c r="T104" s="458"/>
      <c r="U104" s="1" t="s">
        <v>1035</v>
      </c>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row>
    <row r="105" spans="1:180" ht="45" customHeight="1">
      <c r="A105" s="459"/>
      <c r="B105" s="459"/>
      <c r="C105" s="460"/>
      <c r="D105" s="460"/>
      <c r="E105" s="460"/>
      <c r="F105" s="460"/>
      <c r="G105" s="460"/>
      <c r="H105" s="460"/>
      <c r="I105" s="460"/>
      <c r="J105" s="461"/>
      <c r="K105" s="461"/>
      <c r="L105" s="461"/>
      <c r="M105" s="461"/>
      <c r="N105" s="464"/>
      <c r="O105" s="464"/>
      <c r="P105" s="464"/>
      <c r="Q105" s="464"/>
      <c r="R105" s="458"/>
      <c r="S105" s="458"/>
      <c r="T105" s="458"/>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row>
    <row r="106" spans="1:180" ht="45" customHeight="1">
      <c r="A106" s="459"/>
      <c r="B106" s="459"/>
      <c r="C106" s="460"/>
      <c r="D106" s="460"/>
      <c r="E106" s="460"/>
      <c r="F106" s="460"/>
      <c r="G106" s="460"/>
      <c r="H106" s="460"/>
      <c r="I106" s="460"/>
      <c r="J106" s="461"/>
      <c r="K106" s="461"/>
      <c r="L106" s="461"/>
      <c r="M106" s="461"/>
      <c r="N106" s="464"/>
      <c r="O106" s="464"/>
      <c r="P106" s="464"/>
      <c r="Q106" s="464"/>
      <c r="R106" s="458"/>
      <c r="S106" s="458"/>
      <c r="T106" s="458"/>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c r="EO106" s="100"/>
      <c r="EP106" s="100"/>
      <c r="EQ106" s="100"/>
      <c r="ER106" s="100"/>
      <c r="ES106" s="100"/>
      <c r="ET106" s="100"/>
      <c r="EU106" s="100"/>
      <c r="EV106" s="100"/>
      <c r="EW106" s="100"/>
      <c r="EX106" s="100"/>
      <c r="EY106" s="100"/>
      <c r="EZ106" s="100"/>
      <c r="FA106" s="100"/>
      <c r="FB106" s="100"/>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row>
    <row r="107" spans="1:180" ht="45" customHeight="1">
      <c r="A107" s="459"/>
      <c r="B107" s="459"/>
      <c r="C107" s="460"/>
      <c r="D107" s="460"/>
      <c r="E107" s="460"/>
      <c r="F107" s="460"/>
      <c r="G107" s="460"/>
      <c r="H107" s="460"/>
      <c r="I107" s="460"/>
      <c r="J107" s="461"/>
      <c r="K107" s="461"/>
      <c r="L107" s="461"/>
      <c r="M107" s="461"/>
      <c r="N107" s="464"/>
      <c r="O107" s="464"/>
      <c r="P107" s="464"/>
      <c r="Q107" s="464"/>
      <c r="R107" s="458"/>
      <c r="S107" s="458"/>
      <c r="T107" s="458"/>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c r="EO107" s="100"/>
      <c r="EP107" s="100"/>
      <c r="EQ107" s="100"/>
      <c r="ER107" s="100"/>
      <c r="ES107" s="100"/>
      <c r="ET107" s="100"/>
      <c r="EU107" s="100"/>
      <c r="EV107" s="100"/>
      <c r="EW107" s="100"/>
      <c r="EX107" s="100"/>
      <c r="EY107" s="100"/>
      <c r="EZ107" s="100"/>
      <c r="FA107" s="100"/>
      <c r="FB107" s="100"/>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row>
    <row r="108" spans="1:180" ht="45" customHeight="1">
      <c r="A108" s="459"/>
      <c r="B108" s="459"/>
      <c r="C108" s="460"/>
      <c r="D108" s="460"/>
      <c r="E108" s="460"/>
      <c r="F108" s="460"/>
      <c r="G108" s="460"/>
      <c r="H108" s="460"/>
      <c r="I108" s="460"/>
      <c r="J108" s="461"/>
      <c r="K108" s="461"/>
      <c r="L108" s="461"/>
      <c r="M108" s="461"/>
      <c r="N108" s="462"/>
      <c r="O108" s="463"/>
      <c r="P108" s="464"/>
      <c r="Q108" s="464"/>
      <c r="R108" s="458"/>
      <c r="S108" s="458"/>
      <c r="T108" s="458"/>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c r="DS108" s="100"/>
      <c r="DT108" s="100"/>
      <c r="DU108" s="100"/>
      <c r="DV108" s="100"/>
      <c r="DW108" s="100"/>
      <c r="DX108" s="100"/>
      <c r="DY108" s="100"/>
      <c r="DZ108" s="100"/>
      <c r="EA108" s="100"/>
      <c r="EB108" s="100"/>
      <c r="EC108" s="100"/>
      <c r="ED108" s="100"/>
      <c r="EE108" s="100"/>
      <c r="EF108" s="100"/>
      <c r="EG108" s="100"/>
      <c r="EH108" s="100"/>
      <c r="EI108" s="100"/>
      <c r="EJ108" s="100"/>
      <c r="EK108" s="100"/>
      <c r="EL108" s="100"/>
      <c r="EM108" s="100"/>
      <c r="EN108" s="100"/>
      <c r="EO108" s="100"/>
      <c r="EP108" s="100"/>
      <c r="EQ108" s="100"/>
      <c r="ER108" s="100"/>
      <c r="ES108" s="100"/>
      <c r="ET108" s="100"/>
      <c r="EU108" s="100"/>
      <c r="EV108" s="100"/>
      <c r="EW108" s="100"/>
      <c r="EX108" s="100"/>
      <c r="EY108" s="100"/>
      <c r="EZ108" s="100"/>
      <c r="FA108" s="100"/>
      <c r="FB108" s="100"/>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row>
    <row r="109" spans="1:180" ht="45" customHeight="1">
      <c r="A109" s="459"/>
      <c r="B109" s="459"/>
      <c r="C109" s="460"/>
      <c r="D109" s="460"/>
      <c r="E109" s="460"/>
      <c r="F109" s="460"/>
      <c r="G109" s="460"/>
      <c r="H109" s="460"/>
      <c r="I109" s="460"/>
      <c r="J109" s="461"/>
      <c r="K109" s="461"/>
      <c r="L109" s="461"/>
      <c r="M109" s="461"/>
      <c r="N109" s="462"/>
      <c r="O109" s="463"/>
      <c r="P109" s="464"/>
      <c r="Q109" s="464"/>
      <c r="R109" s="458"/>
      <c r="S109" s="458"/>
      <c r="T109" s="458"/>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100"/>
      <c r="EJ109" s="100"/>
      <c r="EK109" s="100"/>
      <c r="EL109" s="100"/>
      <c r="EM109" s="100"/>
      <c r="EN109" s="100"/>
      <c r="EO109" s="100"/>
      <c r="EP109" s="100"/>
      <c r="EQ109" s="100"/>
      <c r="ER109" s="100"/>
      <c r="ES109" s="100"/>
      <c r="ET109" s="100"/>
      <c r="EU109" s="100"/>
      <c r="EV109" s="100"/>
      <c r="EW109" s="100"/>
      <c r="EX109" s="100"/>
      <c r="EY109" s="100"/>
      <c r="EZ109" s="100"/>
      <c r="FA109" s="100"/>
      <c r="FB109" s="100"/>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row>
    <row r="110" spans="1:180" ht="45" customHeight="1">
      <c r="A110" s="459"/>
      <c r="B110" s="459"/>
      <c r="C110" s="460"/>
      <c r="D110" s="460"/>
      <c r="E110" s="460"/>
      <c r="F110" s="460"/>
      <c r="G110" s="460"/>
      <c r="H110" s="460"/>
      <c r="I110" s="460"/>
      <c r="J110" s="461"/>
      <c r="K110" s="461"/>
      <c r="L110" s="461"/>
      <c r="M110" s="461"/>
      <c r="N110" s="462"/>
      <c r="O110" s="463"/>
      <c r="P110" s="464"/>
      <c r="Q110" s="464"/>
      <c r="R110" s="458"/>
      <c r="S110" s="458"/>
      <c r="T110" s="458"/>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c r="DP110" s="100"/>
      <c r="DQ110" s="100"/>
      <c r="DR110" s="100"/>
      <c r="DS110" s="100"/>
      <c r="DT110" s="100"/>
      <c r="DU110" s="100"/>
      <c r="DV110" s="100"/>
      <c r="DW110" s="100"/>
      <c r="DX110" s="100"/>
      <c r="DY110" s="100"/>
      <c r="DZ110" s="100"/>
      <c r="EA110" s="100"/>
      <c r="EB110" s="100"/>
      <c r="EC110" s="100"/>
      <c r="ED110" s="100"/>
      <c r="EE110" s="100"/>
      <c r="EF110" s="100"/>
      <c r="EG110" s="100"/>
      <c r="EH110" s="100"/>
      <c r="EI110" s="100"/>
      <c r="EJ110" s="100"/>
      <c r="EK110" s="100"/>
      <c r="EL110" s="100"/>
      <c r="EM110" s="100"/>
      <c r="EN110" s="100"/>
      <c r="EO110" s="100"/>
      <c r="EP110" s="100"/>
      <c r="EQ110" s="100"/>
      <c r="ER110" s="100"/>
      <c r="ES110" s="100"/>
      <c r="ET110" s="100"/>
      <c r="EU110" s="100"/>
      <c r="EV110" s="100"/>
      <c r="EW110" s="100"/>
      <c r="EX110" s="100"/>
      <c r="EY110" s="100"/>
      <c r="EZ110" s="100"/>
      <c r="FA110" s="100"/>
      <c r="FB110" s="100"/>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row>
    <row r="111" spans="1:180" ht="45" customHeight="1">
      <c r="A111" s="459"/>
      <c r="B111" s="459"/>
      <c r="C111" s="460"/>
      <c r="D111" s="460"/>
      <c r="E111" s="460"/>
      <c r="F111" s="460"/>
      <c r="G111" s="460"/>
      <c r="H111" s="460"/>
      <c r="I111" s="460"/>
      <c r="J111" s="461"/>
      <c r="K111" s="461"/>
      <c r="L111" s="461"/>
      <c r="M111" s="461"/>
      <c r="N111" s="462"/>
      <c r="O111" s="463"/>
      <c r="P111" s="464"/>
      <c r="Q111" s="464"/>
      <c r="R111" s="458"/>
      <c r="S111" s="458"/>
      <c r="T111" s="458"/>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EK111" s="100"/>
      <c r="EL111" s="100"/>
      <c r="EM111" s="100"/>
      <c r="EN111" s="100"/>
      <c r="EO111" s="100"/>
      <c r="EP111" s="100"/>
      <c r="EQ111" s="100"/>
      <c r="ER111" s="100"/>
      <c r="ES111" s="100"/>
      <c r="ET111" s="100"/>
      <c r="EU111" s="100"/>
      <c r="EV111" s="100"/>
      <c r="EW111" s="100"/>
      <c r="EX111" s="100"/>
      <c r="EY111" s="100"/>
      <c r="EZ111" s="100"/>
      <c r="FA111" s="100"/>
      <c r="FB111" s="100"/>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row>
    <row r="112" spans="1:180" ht="45" customHeight="1">
      <c r="A112" s="459"/>
      <c r="B112" s="459"/>
      <c r="C112" s="460"/>
      <c r="D112" s="460"/>
      <c r="E112" s="460"/>
      <c r="F112" s="460"/>
      <c r="G112" s="460"/>
      <c r="H112" s="460"/>
      <c r="I112" s="460"/>
      <c r="J112" s="461"/>
      <c r="K112" s="461"/>
      <c r="L112" s="461"/>
      <c r="M112" s="461"/>
      <c r="N112" s="462"/>
      <c r="O112" s="463"/>
      <c r="P112" s="464"/>
      <c r="Q112" s="464"/>
      <c r="R112" s="458"/>
      <c r="S112" s="458"/>
      <c r="T112" s="458"/>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c r="DU112" s="100"/>
      <c r="DV112" s="100"/>
      <c r="DW112" s="100"/>
      <c r="DX112" s="100"/>
      <c r="DY112" s="100"/>
      <c r="DZ112" s="100"/>
      <c r="EA112" s="100"/>
      <c r="EB112" s="100"/>
      <c r="EC112" s="100"/>
      <c r="ED112" s="100"/>
      <c r="EE112" s="100"/>
      <c r="EF112" s="100"/>
      <c r="EG112" s="100"/>
      <c r="EH112" s="100"/>
      <c r="EI112" s="100"/>
      <c r="EJ112" s="100"/>
      <c r="EK112" s="100"/>
      <c r="EL112" s="100"/>
      <c r="EM112" s="100"/>
      <c r="EN112" s="100"/>
      <c r="EO112" s="100"/>
      <c r="EP112" s="100"/>
      <c r="EQ112" s="100"/>
      <c r="ER112" s="100"/>
      <c r="ES112" s="100"/>
      <c r="ET112" s="100"/>
      <c r="EU112" s="100"/>
      <c r="EV112" s="100"/>
      <c r="EW112" s="100"/>
      <c r="EX112" s="100"/>
      <c r="EY112" s="100"/>
      <c r="EZ112" s="100"/>
      <c r="FA112" s="100"/>
      <c r="FB112" s="100"/>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row>
    <row r="113" spans="1:180" ht="45" customHeight="1">
      <c r="A113" s="459"/>
      <c r="B113" s="459"/>
      <c r="C113" s="460"/>
      <c r="D113" s="460"/>
      <c r="E113" s="460"/>
      <c r="F113" s="460"/>
      <c r="G113" s="460"/>
      <c r="H113" s="460"/>
      <c r="I113" s="460"/>
      <c r="J113" s="461"/>
      <c r="K113" s="461"/>
      <c r="L113" s="461"/>
      <c r="M113" s="461"/>
      <c r="N113" s="462"/>
      <c r="O113" s="463"/>
      <c r="P113" s="464"/>
      <c r="Q113" s="464"/>
      <c r="R113" s="458"/>
      <c r="S113" s="458"/>
      <c r="T113" s="458"/>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0"/>
      <c r="EM113" s="100"/>
      <c r="EN113" s="100"/>
      <c r="EO113" s="100"/>
      <c r="EP113" s="100"/>
      <c r="EQ113" s="100"/>
      <c r="ER113" s="100"/>
      <c r="ES113" s="100"/>
      <c r="ET113" s="100"/>
      <c r="EU113" s="100"/>
      <c r="EV113" s="100"/>
      <c r="EW113" s="100"/>
      <c r="EX113" s="100"/>
      <c r="EY113" s="100"/>
      <c r="EZ113" s="100"/>
      <c r="FA113" s="100"/>
      <c r="FB113" s="100"/>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row>
    <row r="114" spans="1:180" ht="45" customHeight="1">
      <c r="A114" s="459"/>
      <c r="B114" s="459"/>
      <c r="C114" s="460"/>
      <c r="D114" s="460"/>
      <c r="E114" s="460"/>
      <c r="F114" s="460"/>
      <c r="G114" s="460"/>
      <c r="H114" s="460"/>
      <c r="I114" s="460"/>
      <c r="J114" s="461"/>
      <c r="K114" s="461"/>
      <c r="L114" s="461"/>
      <c r="M114" s="461"/>
      <c r="N114" s="462"/>
      <c r="O114" s="463"/>
      <c r="P114" s="464"/>
      <c r="Q114" s="464"/>
      <c r="R114" s="458"/>
      <c r="S114" s="458"/>
      <c r="T114" s="458"/>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row>
    <row r="115" spans="1:180" ht="45" customHeight="1">
      <c r="A115" s="459"/>
      <c r="B115" s="459"/>
      <c r="C115" s="460"/>
      <c r="D115" s="460"/>
      <c r="E115" s="460"/>
      <c r="F115" s="460"/>
      <c r="G115" s="460"/>
      <c r="H115" s="460"/>
      <c r="I115" s="460"/>
      <c r="J115" s="461"/>
      <c r="K115" s="461"/>
      <c r="L115" s="461"/>
      <c r="M115" s="461"/>
      <c r="N115" s="462"/>
      <c r="O115" s="463"/>
      <c r="P115" s="464"/>
      <c r="Q115" s="464"/>
      <c r="R115" s="458"/>
      <c r="S115" s="458"/>
      <c r="T115" s="458"/>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c r="EO115" s="100"/>
      <c r="EP115" s="100"/>
      <c r="EQ115" s="100"/>
      <c r="ER115" s="100"/>
      <c r="ES115" s="100"/>
      <c r="ET115" s="100"/>
      <c r="EU115" s="100"/>
      <c r="EV115" s="100"/>
      <c r="EW115" s="100"/>
      <c r="EX115" s="100"/>
      <c r="EY115" s="100"/>
      <c r="EZ115" s="100"/>
      <c r="FA115" s="100"/>
      <c r="FB115" s="100"/>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row>
    <row r="116" spans="1:180" ht="45" customHeight="1">
      <c r="A116" s="459"/>
      <c r="B116" s="459"/>
      <c r="C116" s="460"/>
      <c r="D116" s="460"/>
      <c r="E116" s="460"/>
      <c r="F116" s="460"/>
      <c r="G116" s="460"/>
      <c r="H116" s="460"/>
      <c r="I116" s="460"/>
      <c r="J116" s="461"/>
      <c r="K116" s="461"/>
      <c r="L116" s="461"/>
      <c r="M116" s="461"/>
      <c r="N116" s="462"/>
      <c r="O116" s="463"/>
      <c r="P116" s="464"/>
      <c r="Q116" s="464"/>
      <c r="R116" s="458"/>
      <c r="S116" s="458"/>
      <c r="T116" s="458"/>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c r="EO116" s="100"/>
      <c r="EP116" s="100"/>
      <c r="EQ116" s="100"/>
      <c r="ER116" s="100"/>
      <c r="ES116" s="100"/>
      <c r="ET116" s="100"/>
      <c r="EU116" s="100"/>
      <c r="EV116" s="100"/>
      <c r="EW116" s="100"/>
      <c r="EX116" s="100"/>
      <c r="EY116" s="100"/>
      <c r="EZ116" s="100"/>
      <c r="FA116" s="100"/>
      <c r="FB116" s="100"/>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row>
    <row r="117" spans="1:180" ht="45" customHeight="1">
      <c r="A117" s="459"/>
      <c r="B117" s="459"/>
      <c r="C117" s="460"/>
      <c r="D117" s="460"/>
      <c r="E117" s="460"/>
      <c r="F117" s="460"/>
      <c r="G117" s="460"/>
      <c r="H117" s="460"/>
      <c r="I117" s="460"/>
      <c r="J117" s="461"/>
      <c r="K117" s="461"/>
      <c r="L117" s="461"/>
      <c r="M117" s="461"/>
      <c r="N117" s="462"/>
      <c r="O117" s="463"/>
      <c r="P117" s="464"/>
      <c r="Q117" s="464"/>
      <c r="R117" s="458"/>
      <c r="S117" s="458"/>
      <c r="T117" s="458"/>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c r="EO117" s="100"/>
      <c r="EP117" s="100"/>
      <c r="EQ117" s="100"/>
      <c r="ER117" s="100"/>
      <c r="ES117" s="100"/>
      <c r="ET117" s="100"/>
      <c r="EU117" s="100"/>
      <c r="EV117" s="100"/>
      <c r="EW117" s="100"/>
      <c r="EX117" s="100"/>
      <c r="EY117" s="100"/>
      <c r="EZ117" s="100"/>
      <c r="FA117" s="100"/>
      <c r="FB117" s="100"/>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row>
    <row r="118" spans="1:180" ht="45" customHeight="1">
      <c r="A118" s="459"/>
      <c r="B118" s="459"/>
      <c r="C118" s="460"/>
      <c r="D118" s="460"/>
      <c r="E118" s="460"/>
      <c r="F118" s="460"/>
      <c r="G118" s="460"/>
      <c r="H118" s="460"/>
      <c r="I118" s="460"/>
      <c r="J118" s="461"/>
      <c r="K118" s="461"/>
      <c r="L118" s="461"/>
      <c r="M118" s="461"/>
      <c r="N118" s="462"/>
      <c r="O118" s="463"/>
      <c r="P118" s="464"/>
      <c r="Q118" s="464"/>
      <c r="R118" s="458"/>
      <c r="S118" s="458"/>
      <c r="T118" s="458"/>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c r="EO118" s="100"/>
      <c r="EP118" s="100"/>
      <c r="EQ118" s="100"/>
      <c r="ER118" s="100"/>
      <c r="ES118" s="100"/>
      <c r="ET118" s="100"/>
      <c r="EU118" s="100"/>
      <c r="EV118" s="100"/>
      <c r="EW118" s="100"/>
      <c r="EX118" s="100"/>
      <c r="EY118" s="100"/>
      <c r="EZ118" s="100"/>
      <c r="FA118" s="100"/>
      <c r="FB118" s="100"/>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row>
    <row r="119" spans="1:180" ht="12.75" customHeight="1">
      <c r="A119" s="354"/>
      <c r="B119" s="354"/>
      <c r="C119" s="355"/>
      <c r="D119" s="355"/>
      <c r="E119" s="355"/>
      <c r="F119" s="355"/>
      <c r="G119" s="355"/>
      <c r="H119" s="355"/>
      <c r="I119" s="355"/>
      <c r="J119" s="356"/>
      <c r="K119" s="356"/>
      <c r="L119" s="356"/>
      <c r="M119" s="356"/>
      <c r="N119" s="356"/>
      <c r="P119" s="357"/>
      <c r="Q119" s="357"/>
      <c r="R119" s="358"/>
      <c r="S119" s="358"/>
      <c r="T119" s="358"/>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c r="EO119" s="100"/>
      <c r="EP119" s="100"/>
      <c r="EQ119" s="100"/>
      <c r="ER119" s="100"/>
      <c r="ES119" s="100"/>
      <c r="ET119" s="100"/>
      <c r="EU119" s="100"/>
      <c r="EV119" s="100"/>
      <c r="EW119" s="100"/>
      <c r="EX119" s="100"/>
      <c r="EY119" s="100"/>
      <c r="EZ119" s="100"/>
      <c r="FA119" s="100"/>
      <c r="FB119" s="100"/>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row>
    <row r="120" spans="1:180" ht="12.75" customHeight="1">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c r="EO120" s="100"/>
      <c r="EP120" s="100"/>
      <c r="EQ120" s="100"/>
      <c r="ER120" s="100"/>
      <c r="ES120" s="100"/>
      <c r="ET120" s="100"/>
      <c r="EU120" s="100"/>
      <c r="EV120" s="100"/>
      <c r="EW120" s="100"/>
      <c r="EX120" s="100"/>
      <c r="EY120" s="100"/>
      <c r="EZ120" s="100"/>
      <c r="FA120" s="100"/>
      <c r="FB120" s="100"/>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row>
    <row r="121" spans="1:180" ht="23.25" customHeight="1">
      <c r="A121" s="82" t="s">
        <v>744</v>
      </c>
      <c r="B121" s="273"/>
      <c r="C121" s="273"/>
      <c r="D121" s="101" t="s">
        <v>746</v>
      </c>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c r="EO121" s="100"/>
      <c r="EP121" s="100"/>
      <c r="EQ121" s="100"/>
      <c r="ER121" s="100"/>
      <c r="ES121" s="100"/>
      <c r="ET121" s="100"/>
      <c r="EU121" s="100"/>
      <c r="EV121" s="100"/>
      <c r="EW121" s="100"/>
      <c r="EX121" s="100"/>
      <c r="EY121" s="100"/>
      <c r="EZ121" s="100"/>
      <c r="FA121" s="100"/>
      <c r="FB121" s="100"/>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row>
    <row r="122" spans="1:180" ht="22.5" customHeight="1">
      <c r="A122" s="744" t="s">
        <v>57</v>
      </c>
      <c r="B122" s="744"/>
      <c r="C122" s="744"/>
      <c r="D122" s="774"/>
      <c r="E122" s="774"/>
      <c r="F122" s="774"/>
      <c r="G122" s="774"/>
      <c r="H122" s="774"/>
      <c r="I122" s="774"/>
      <c r="J122" s="772" t="s">
        <v>764</v>
      </c>
      <c r="K122" s="773"/>
      <c r="L122" s="773"/>
      <c r="M122" s="773"/>
      <c r="N122" s="773"/>
      <c r="O122" s="773"/>
      <c r="P122" s="773"/>
      <c r="Q122" s="773"/>
      <c r="R122" s="773"/>
      <c r="S122" s="773"/>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c r="EO122" s="100"/>
      <c r="EP122" s="100"/>
      <c r="EQ122" s="100"/>
      <c r="ER122" s="100"/>
      <c r="ES122" s="100"/>
      <c r="ET122" s="100"/>
      <c r="EU122" s="100"/>
      <c r="EV122" s="100"/>
      <c r="EW122" s="100"/>
      <c r="EX122" s="100"/>
      <c r="EY122" s="100"/>
      <c r="EZ122" s="100"/>
      <c r="FA122" s="100"/>
      <c r="FB122" s="100"/>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row>
    <row r="123" spans="1:180" ht="22.5" customHeight="1">
      <c r="A123" s="744" t="s">
        <v>58</v>
      </c>
      <c r="B123" s="744"/>
      <c r="C123" s="744"/>
      <c r="D123" s="774"/>
      <c r="E123" s="774"/>
      <c r="F123" s="774"/>
      <c r="G123" s="774"/>
      <c r="H123" s="774"/>
      <c r="I123" s="774"/>
      <c r="L123" s="88"/>
      <c r="M123" s="88"/>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c r="EO123" s="100"/>
      <c r="EP123" s="100"/>
      <c r="EQ123" s="100"/>
      <c r="ER123" s="100"/>
      <c r="ES123" s="100"/>
      <c r="ET123" s="100"/>
      <c r="EU123" s="100"/>
      <c r="EV123" s="100"/>
      <c r="EW123" s="100"/>
      <c r="EX123" s="100"/>
      <c r="EY123" s="100"/>
      <c r="EZ123" s="100"/>
      <c r="FA123" s="100"/>
      <c r="FB123" s="100"/>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row>
    <row r="124" spans="1:180" ht="19.5" customHeight="1">
      <c r="A124" s="798" t="s">
        <v>762</v>
      </c>
      <c r="B124" s="799"/>
      <c r="C124" s="284" t="s">
        <v>761</v>
      </c>
      <c r="D124" s="777"/>
      <c r="E124" s="778"/>
      <c r="F124" s="778"/>
      <c r="G124" s="778"/>
      <c r="H124" s="778"/>
      <c r="I124" s="779"/>
      <c r="J124" s="283" t="s">
        <v>763</v>
      </c>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c r="EO124" s="100"/>
      <c r="EP124" s="100"/>
      <c r="EQ124" s="100"/>
      <c r="ER124" s="100"/>
      <c r="ES124" s="100"/>
      <c r="ET124" s="100"/>
      <c r="EU124" s="100"/>
      <c r="EV124" s="100"/>
      <c r="EW124" s="100"/>
      <c r="EX124" s="100"/>
      <c r="EY124" s="100"/>
      <c r="EZ124" s="100"/>
      <c r="FA124" s="100"/>
      <c r="FB124" s="100"/>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row>
    <row r="125" spans="1:180" ht="26.25" customHeight="1">
      <c r="A125" s="800"/>
      <c r="B125" s="801"/>
      <c r="C125" s="282" t="s">
        <v>64</v>
      </c>
      <c r="D125" s="780"/>
      <c r="E125" s="781"/>
      <c r="F125" s="781"/>
      <c r="G125" s="781"/>
      <c r="H125" s="781"/>
      <c r="I125" s="782"/>
      <c r="J125" s="283" t="s">
        <v>1028</v>
      </c>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row>
    <row r="126" spans="1:180" ht="22.5" customHeight="1">
      <c r="A126" s="787" t="s">
        <v>760</v>
      </c>
      <c r="B126" s="796" t="s">
        <v>745</v>
      </c>
      <c r="C126" s="797"/>
      <c r="D126" s="606"/>
      <c r="E126" s="573"/>
      <c r="F126" s="573"/>
      <c r="G126" s="573"/>
      <c r="H126" s="573"/>
      <c r="I126" s="607"/>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c r="EO126" s="100"/>
      <c r="EP126" s="100"/>
      <c r="EQ126" s="100"/>
      <c r="ER126" s="100"/>
      <c r="ES126" s="100"/>
      <c r="ET126" s="100"/>
      <c r="EU126" s="100"/>
      <c r="EV126" s="100"/>
      <c r="EW126" s="100"/>
      <c r="EX126" s="100"/>
      <c r="EY126" s="100"/>
      <c r="EZ126" s="100"/>
      <c r="FA126" s="100"/>
      <c r="FB126" s="100"/>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row>
    <row r="127" spans="1:180" ht="22.5" customHeight="1">
      <c r="A127" s="788"/>
      <c r="B127" s="514" t="s">
        <v>759</v>
      </c>
      <c r="C127" s="515"/>
      <c r="D127" s="775"/>
      <c r="E127" s="776"/>
      <c r="F127" s="776"/>
      <c r="G127" s="776"/>
      <c r="H127" s="776"/>
      <c r="I127" s="776"/>
      <c r="J127" s="776"/>
      <c r="K127" s="776"/>
      <c r="L127" s="776"/>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c r="EO127" s="100"/>
      <c r="EP127" s="100"/>
      <c r="EQ127" s="100"/>
      <c r="ER127" s="100"/>
      <c r="ES127" s="100"/>
      <c r="ET127" s="100"/>
      <c r="EU127" s="100"/>
      <c r="EV127" s="100"/>
      <c r="EW127" s="100"/>
      <c r="EX127" s="100"/>
      <c r="EY127" s="100"/>
      <c r="EZ127" s="100"/>
      <c r="FA127" s="100"/>
      <c r="FB127" s="100"/>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row>
    <row r="128" spans="1:180" ht="20.25" customHeight="1">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c r="EO128" s="100"/>
      <c r="EP128" s="100"/>
      <c r="EQ128" s="100"/>
      <c r="ER128" s="100"/>
      <c r="ES128" s="100"/>
      <c r="ET128" s="100"/>
      <c r="EU128" s="100"/>
      <c r="EV128" s="100"/>
      <c r="EW128" s="100"/>
      <c r="EX128" s="100"/>
      <c r="EY128" s="100"/>
      <c r="EZ128" s="100"/>
      <c r="FA128" s="100"/>
      <c r="FB128" s="100"/>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row>
    <row r="129" spans="1:180" ht="22.5" customHeight="1">
      <c r="A129" s="277" t="s">
        <v>747</v>
      </c>
      <c r="B129" s="276"/>
      <c r="C129" s="276"/>
      <c r="D129" s="101" t="s">
        <v>770</v>
      </c>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EK129" s="100"/>
      <c r="EL129" s="100"/>
      <c r="EM129" s="100"/>
      <c r="EN129" s="100"/>
      <c r="EO129" s="100"/>
      <c r="EP129" s="100"/>
      <c r="EQ129" s="100"/>
      <c r="ER129" s="100"/>
      <c r="ES129" s="100"/>
      <c r="ET129" s="100"/>
      <c r="EU129" s="100"/>
      <c r="EV129" s="100"/>
      <c r="EW129" s="100"/>
      <c r="EX129" s="100"/>
      <c r="EY129" s="100"/>
      <c r="EZ129" s="100"/>
      <c r="FA129" s="100"/>
      <c r="FB129" s="100"/>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row>
    <row r="130" spans="1:180" ht="22.5" customHeight="1">
      <c r="A130" s="744" t="s">
        <v>748</v>
      </c>
      <c r="B130" s="744"/>
      <c r="C130" s="744"/>
      <c r="D130" s="774"/>
      <c r="E130" s="774"/>
      <c r="F130" s="774"/>
      <c r="G130" s="774"/>
      <c r="H130" s="774"/>
      <c r="I130" s="774"/>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c r="EO130" s="100"/>
      <c r="EP130" s="100"/>
      <c r="EQ130" s="100"/>
      <c r="ER130" s="100"/>
      <c r="ES130" s="100"/>
      <c r="ET130" s="100"/>
      <c r="EU130" s="100"/>
      <c r="EV130" s="100"/>
      <c r="EW130" s="100"/>
      <c r="EX130" s="100"/>
      <c r="EY130" s="100"/>
      <c r="EZ130" s="100"/>
      <c r="FA130" s="100"/>
      <c r="FB130" s="100"/>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row>
    <row r="131" spans="1:180" ht="18.75" customHeight="1">
      <c r="A131" s="802" t="s">
        <v>762</v>
      </c>
      <c r="B131" s="803"/>
      <c r="C131" s="275" t="s">
        <v>761</v>
      </c>
      <c r="D131" s="777"/>
      <c r="E131" s="778"/>
      <c r="F131" s="778"/>
      <c r="G131" s="778"/>
      <c r="H131" s="778"/>
      <c r="I131" s="779"/>
      <c r="L131" s="88"/>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row>
    <row r="132" spans="1:180" ht="22.5" customHeight="1">
      <c r="A132" s="800"/>
      <c r="B132" s="804"/>
      <c r="C132" s="274" t="s">
        <v>64</v>
      </c>
      <c r="D132" s="780"/>
      <c r="E132" s="781"/>
      <c r="F132" s="781"/>
      <c r="G132" s="781"/>
      <c r="H132" s="781"/>
      <c r="I132" s="782"/>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row>
    <row r="133" spans="1:180" ht="22.5" customHeight="1">
      <c r="A133" s="787" t="s">
        <v>760</v>
      </c>
      <c r="B133" s="796" t="s">
        <v>745</v>
      </c>
      <c r="C133" s="797"/>
      <c r="D133" s="606"/>
      <c r="E133" s="573"/>
      <c r="F133" s="573"/>
      <c r="G133" s="573"/>
      <c r="H133" s="573"/>
      <c r="I133" s="607"/>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row>
    <row r="134" spans="1:180" ht="22.5" customHeight="1">
      <c r="A134" s="788"/>
      <c r="B134" s="514" t="s">
        <v>759</v>
      </c>
      <c r="C134" s="515"/>
      <c r="D134" s="775"/>
      <c r="E134" s="776"/>
      <c r="F134" s="776"/>
      <c r="G134" s="776"/>
      <c r="H134" s="776"/>
      <c r="I134" s="776"/>
      <c r="J134" s="776"/>
      <c r="K134" s="776"/>
      <c r="L134" s="776"/>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row>
    <row r="135" spans="1:180" ht="18.75" customHeight="1">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EK135" s="100"/>
      <c r="EL135" s="100"/>
      <c r="EM135" s="100"/>
      <c r="EN135" s="100"/>
      <c r="EO135" s="100"/>
      <c r="EP135" s="100"/>
      <c r="EQ135" s="100"/>
      <c r="ER135" s="100"/>
      <c r="ES135" s="100"/>
      <c r="ET135" s="100"/>
      <c r="EU135" s="100"/>
      <c r="EV135" s="100"/>
      <c r="EW135" s="100"/>
      <c r="EX135" s="100"/>
      <c r="EY135" s="100"/>
      <c r="EZ135" s="100"/>
      <c r="FA135" s="100"/>
      <c r="FB135" s="100"/>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row>
    <row r="136" spans="1:180" ht="30" customHeight="1">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c r="EO136" s="100"/>
      <c r="EP136" s="100"/>
      <c r="EQ136" s="100"/>
      <c r="ER136" s="100"/>
      <c r="ES136" s="100"/>
      <c r="ET136" s="100"/>
      <c r="EU136" s="100"/>
      <c r="EV136" s="100"/>
      <c r="EW136" s="100"/>
      <c r="EX136" s="100"/>
      <c r="EY136" s="100"/>
      <c r="EZ136" s="100"/>
      <c r="FA136" s="100"/>
      <c r="FB136" s="100"/>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row>
    <row r="137" spans="1:180" ht="30" customHeight="1">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EK137" s="100"/>
      <c r="EL137" s="100"/>
      <c r="EM137" s="100"/>
      <c r="EN137" s="100"/>
      <c r="EO137" s="100"/>
      <c r="EP137" s="100"/>
      <c r="EQ137" s="100"/>
      <c r="ER137" s="100"/>
      <c r="ES137" s="100"/>
      <c r="ET137" s="100"/>
      <c r="EU137" s="100"/>
      <c r="EV137" s="100"/>
      <c r="EW137" s="100"/>
      <c r="EX137" s="100"/>
      <c r="EY137" s="100"/>
      <c r="EZ137" s="100"/>
      <c r="FA137" s="100"/>
      <c r="FB137" s="100"/>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row>
    <row r="138" spans="1:180" ht="30" customHeight="1">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EK138" s="100"/>
      <c r="EL138" s="100"/>
      <c r="EM138" s="100"/>
      <c r="EN138" s="100"/>
      <c r="EO138" s="100"/>
      <c r="EP138" s="100"/>
      <c r="EQ138" s="100"/>
      <c r="ER138" s="100"/>
      <c r="ES138" s="100"/>
      <c r="ET138" s="100"/>
      <c r="EU138" s="100"/>
      <c r="EV138" s="100"/>
      <c r="EW138" s="100"/>
      <c r="EX138" s="100"/>
      <c r="EY138" s="100"/>
      <c r="EZ138" s="100"/>
      <c r="FA138" s="100"/>
      <c r="FB138" s="100"/>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row>
    <row r="139" spans="1:180" ht="30" hidden="1"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row>
    <row r="140" spans="1:180" ht="30" hidden="1"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CR140" s="1"/>
      <c r="CS140" s="1"/>
      <c r="CT140" s="1"/>
      <c r="CU140" s="1"/>
      <c r="CV140" s="1"/>
      <c r="CW140" s="1"/>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76"/>
      <c r="FD140" s="76"/>
      <c r="FE140" s="76"/>
      <c r="FF140" s="76"/>
      <c r="FG140" s="76"/>
      <c r="FH140" s="76"/>
      <c r="FI140" s="76"/>
      <c r="FJ140" s="76"/>
      <c r="FK140" s="76"/>
      <c r="FL140" s="76"/>
      <c r="FM140" s="76"/>
      <c r="FN140" s="76"/>
      <c r="FO140" s="76"/>
      <c r="FP140" s="76"/>
      <c r="FQ140" s="76"/>
      <c r="FR140" s="76"/>
      <c r="FS140" s="76"/>
      <c r="FT140" s="76"/>
      <c r="FU140" s="76"/>
      <c r="FV140" s="76"/>
      <c r="FW140" s="76"/>
      <c r="FX140" s="76"/>
    </row>
    <row r="141" spans="1:180" ht="30" hidden="1"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AA141" s="105" t="s">
        <v>418</v>
      </c>
      <c r="AB141" s="262">
        <f>IF(LEN(TRIM(E29))&lt;2,0,1)</f>
        <v>0</v>
      </c>
      <c r="BW141" s="1" t="s">
        <v>889</v>
      </c>
      <c r="CR141" s="1"/>
      <c r="CS141" s="1"/>
      <c r="CT141" s="1"/>
      <c r="CU141" s="1"/>
      <c r="CV141" s="1"/>
      <c r="CW141" s="1"/>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row>
    <row r="142" spans="1:180" ht="30" hidden="1" customHeight="1" thickBo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AB142" s="1" t="s">
        <v>498</v>
      </c>
      <c r="CB142" s="1" t="s">
        <v>623</v>
      </c>
      <c r="CF142" s="1" t="s">
        <v>624</v>
      </c>
      <c r="CP142" s="1" t="s">
        <v>848</v>
      </c>
      <c r="CT142" s="1"/>
      <c r="CU142" s="1"/>
      <c r="CV142" s="1"/>
      <c r="CW142" s="1"/>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row>
    <row r="143" spans="1:180" ht="21.75" hidden="1"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AA143" s="454" t="s">
        <v>79</v>
      </c>
      <c r="AB143" s="454" t="s">
        <v>80</v>
      </c>
      <c r="AC143" s="454" t="s">
        <v>833</v>
      </c>
      <c r="AD143" s="454" t="s">
        <v>834</v>
      </c>
      <c r="AE143" s="454" t="s">
        <v>835</v>
      </c>
      <c r="AF143" s="454" t="s">
        <v>81</v>
      </c>
      <c r="AG143" s="105" t="s">
        <v>406</v>
      </c>
      <c r="AH143" s="454" t="s">
        <v>82</v>
      </c>
      <c r="AI143" s="454" t="s">
        <v>4</v>
      </c>
      <c r="AJ143" s="454" t="s">
        <v>5</v>
      </c>
      <c r="AK143" s="454" t="s">
        <v>83</v>
      </c>
      <c r="AL143" s="105" t="s">
        <v>860</v>
      </c>
      <c r="AM143" s="454" t="s">
        <v>85</v>
      </c>
      <c r="AN143" s="454" t="s">
        <v>847</v>
      </c>
      <c r="AO143" s="454" t="s">
        <v>86</v>
      </c>
      <c r="AP143" s="454" t="s">
        <v>551</v>
      </c>
      <c r="AQ143" s="454" t="s">
        <v>87</v>
      </c>
      <c r="AR143" s="454" t="s">
        <v>88</v>
      </c>
      <c r="AS143" s="454" t="s">
        <v>89</v>
      </c>
      <c r="AT143" s="285" t="s">
        <v>861</v>
      </c>
      <c r="AU143" s="285" t="s">
        <v>862</v>
      </c>
      <c r="AV143" s="285" t="s">
        <v>863</v>
      </c>
      <c r="AW143" s="285" t="s">
        <v>864</v>
      </c>
      <c r="AX143" s="285" t="s">
        <v>865</v>
      </c>
      <c r="AY143" s="285" t="s">
        <v>866</v>
      </c>
      <c r="AZ143" s="285" t="s">
        <v>867</v>
      </c>
      <c r="BA143" s="285" t="s">
        <v>868</v>
      </c>
      <c r="BB143" s="285" t="s">
        <v>869</v>
      </c>
      <c r="BC143" s="285" t="s">
        <v>870</v>
      </c>
      <c r="BD143" s="285" t="s">
        <v>871</v>
      </c>
      <c r="BE143" s="285" t="s">
        <v>872</v>
      </c>
      <c r="BF143" s="285" t="s">
        <v>873</v>
      </c>
      <c r="BG143" s="285" t="s">
        <v>874</v>
      </c>
      <c r="BH143" s="285" t="s">
        <v>875</v>
      </c>
      <c r="BI143" s="285" t="s">
        <v>876</v>
      </c>
      <c r="BJ143" s="285" t="s">
        <v>877</v>
      </c>
      <c r="BK143" s="285" t="s">
        <v>878</v>
      </c>
      <c r="BL143" s="285" t="s">
        <v>879</v>
      </c>
      <c r="BM143" s="285" t="s">
        <v>880</v>
      </c>
      <c r="BN143" s="285" t="s">
        <v>881</v>
      </c>
      <c r="BO143" s="285" t="s">
        <v>882</v>
      </c>
      <c r="BP143" s="285" t="s">
        <v>883</v>
      </c>
      <c r="BQ143" s="285" t="s">
        <v>884</v>
      </c>
      <c r="BR143" s="285" t="s">
        <v>885</v>
      </c>
      <c r="BS143" s="285" t="s">
        <v>886</v>
      </c>
      <c r="BT143" s="285" t="s">
        <v>887</v>
      </c>
      <c r="BU143" s="285" t="s">
        <v>888</v>
      </c>
      <c r="BV143" s="432" t="s">
        <v>961</v>
      </c>
      <c r="BW143" s="432" t="s">
        <v>90</v>
      </c>
      <c r="BX143" s="432" t="s">
        <v>856</v>
      </c>
      <c r="BY143" s="432" t="s">
        <v>91</v>
      </c>
      <c r="BZ143" s="105" t="s">
        <v>660</v>
      </c>
      <c r="CA143" s="433" t="s">
        <v>304</v>
      </c>
      <c r="CB143" s="364" t="s">
        <v>316</v>
      </c>
      <c r="CC143" s="365" t="s">
        <v>370</v>
      </c>
      <c r="CD143" s="365" t="s">
        <v>315</v>
      </c>
      <c r="CE143" s="366" t="s">
        <v>426</v>
      </c>
      <c r="CF143" s="364" t="s">
        <v>320</v>
      </c>
      <c r="CG143" s="365" t="s">
        <v>371</v>
      </c>
      <c r="CH143" s="365" t="s">
        <v>321</v>
      </c>
      <c r="CI143" s="366" t="s">
        <v>427</v>
      </c>
      <c r="CJ143" s="367" t="s">
        <v>322</v>
      </c>
      <c r="CK143" s="285" t="s">
        <v>323</v>
      </c>
      <c r="CL143" s="285" t="s">
        <v>756</v>
      </c>
      <c r="CM143" s="285" t="s">
        <v>757</v>
      </c>
      <c r="CN143" s="285" t="s">
        <v>661</v>
      </c>
      <c r="CO143" s="285" t="s">
        <v>758</v>
      </c>
      <c r="CP143" s="448" t="s">
        <v>938</v>
      </c>
      <c r="CQ143" s="285" t="s">
        <v>998</v>
      </c>
      <c r="CU143" s="105" t="s">
        <v>788</v>
      </c>
      <c r="CV143" s="105" t="s">
        <v>789</v>
      </c>
      <c r="CW143" s="105" t="s">
        <v>790</v>
      </c>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row>
    <row r="144" spans="1:180" ht="30" hidden="1" customHeight="1" thickBot="1">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AA144" s="264" t="str">
        <f>TEXT(E5,"00000")</f>
        <v>00000</v>
      </c>
      <c r="AB144" s="265">
        <f>E2</f>
        <v>0</v>
      </c>
      <c r="AC144" s="262" t="str">
        <f>TRIM(E9)</f>
        <v/>
      </c>
      <c r="AD144" s="262" t="str">
        <f>TRIM(ASC(E8))</f>
        <v/>
      </c>
      <c r="AE144" s="262" t="str">
        <f>TRIM(E23)</f>
        <v/>
      </c>
      <c r="AF144" s="262" t="str">
        <f>IF(AB141=1,TRIM(E26&amp;G26&amp;K26 &amp; "　"&amp;P26),TRIM(E14&amp;G14&amp;K14&amp;"　"&amp;P14))</f>
        <v/>
      </c>
      <c r="AG144" s="262">
        <f>IF(AG149*AG151=1,2,IF(AG149*AG153=1,1,9))</f>
        <v>9</v>
      </c>
      <c r="AH144" s="262" t="str">
        <f>IF(AB141=1,TEXT(E24,"000") &amp; "-" &amp; TEXT(H24,"0000"),TEXT(E12,"000")&amp;"-"&amp;TEXT(H12,"0000"))</f>
        <v>000-0000</v>
      </c>
      <c r="AI144" s="262" t="str">
        <f>IF(LEN(TRIM(E32))&lt;2,"",E32 &amp; "-" &amp; G32 &amp; "-" &amp; I32)</f>
        <v/>
      </c>
      <c r="AJ144" s="262" t="str">
        <f>IF(LEN(TRIM(E34))&lt;1,"",E34 &amp; "-" &amp; G34 &amp; "-" &amp; I34)</f>
        <v/>
      </c>
      <c r="AK144" s="262" t="str">
        <f>IF(LEN(TRIM(E35))&lt;2,"",TRIM(E35))</f>
        <v/>
      </c>
      <c r="AL144" s="262">
        <f ca="1">AK154</f>
        <v>0</v>
      </c>
      <c r="AM144" s="262" t="str">
        <f>IF(LEN(TRIM(E18))&lt;2,"",E18 &amp; "-" &amp; G18 &amp; "-" &amp; I18)</f>
        <v/>
      </c>
      <c r="AN144" s="262" t="str">
        <f>TRIM(E14&amp;G14&amp;K14&amp;"　"&amp;P14)</f>
        <v/>
      </c>
      <c r="AO144" s="262">
        <f ca="1">AO148</f>
        <v>0</v>
      </c>
      <c r="AP144" s="262">
        <f ca="1">AO150</f>
        <v>0</v>
      </c>
      <c r="AQ144" s="262" t="str">
        <f>TRIM(E21)</f>
        <v/>
      </c>
      <c r="AR144" s="262" t="str">
        <f>IF(AB141=0,"",TRIM(AR150))</f>
        <v/>
      </c>
      <c r="AS144" s="262" t="str">
        <f>IF(AB141=0,"",TRIM(E29))</f>
        <v/>
      </c>
      <c r="AT144" s="262">
        <f>IF(ISERROR(AT147),,AT147)</f>
        <v>0</v>
      </c>
      <c r="AU144" s="262">
        <f t="shared" ref="AU144:BQ144" si="14">IF(ISERROR(AU147),,AU147)</f>
        <v>0</v>
      </c>
      <c r="AV144" s="262">
        <f t="shared" si="14"/>
        <v>0</v>
      </c>
      <c r="AW144" s="262">
        <f t="shared" si="14"/>
        <v>0</v>
      </c>
      <c r="AX144" s="262">
        <f t="shared" si="14"/>
        <v>0</v>
      </c>
      <c r="AY144" s="262">
        <f t="shared" si="14"/>
        <v>0</v>
      </c>
      <c r="AZ144" s="262">
        <f t="shared" si="14"/>
        <v>0</v>
      </c>
      <c r="BA144" s="262">
        <f t="shared" si="14"/>
        <v>0</v>
      </c>
      <c r="BB144" s="262">
        <f t="shared" si="14"/>
        <v>0</v>
      </c>
      <c r="BC144" s="262">
        <f t="shared" si="14"/>
        <v>0</v>
      </c>
      <c r="BD144" s="262">
        <f t="shared" si="14"/>
        <v>0</v>
      </c>
      <c r="BE144" s="262">
        <f t="shared" si="14"/>
        <v>0</v>
      </c>
      <c r="BF144" s="262">
        <f t="shared" si="14"/>
        <v>0</v>
      </c>
      <c r="BG144" s="262">
        <f t="shared" si="14"/>
        <v>0</v>
      </c>
      <c r="BH144" s="262">
        <f t="shared" si="14"/>
        <v>0</v>
      </c>
      <c r="BI144" s="262">
        <f t="shared" si="14"/>
        <v>0</v>
      </c>
      <c r="BJ144" s="262">
        <f t="shared" si="14"/>
        <v>0</v>
      </c>
      <c r="BK144" s="262">
        <f t="shared" si="14"/>
        <v>0</v>
      </c>
      <c r="BL144" s="262">
        <f t="shared" si="14"/>
        <v>0</v>
      </c>
      <c r="BM144" s="262">
        <f t="shared" si="14"/>
        <v>0</v>
      </c>
      <c r="BN144" s="262">
        <f t="shared" si="14"/>
        <v>0</v>
      </c>
      <c r="BO144" s="262">
        <f t="shared" si="14"/>
        <v>0</v>
      </c>
      <c r="BP144" s="262">
        <f t="shared" si="14"/>
        <v>0</v>
      </c>
      <c r="BQ144" s="262">
        <f t="shared" si="14"/>
        <v>0</v>
      </c>
      <c r="BR144" s="262">
        <f>IF(ISERROR(BR147),,BR147)</f>
        <v>0</v>
      </c>
      <c r="BS144" s="262">
        <f>IF(ISERROR(BS147),,BS147)</f>
        <v>0</v>
      </c>
      <c r="BT144" s="262">
        <f>IF(ISERROR(BT147),,BT147)</f>
        <v>0</v>
      </c>
      <c r="BU144" s="262">
        <f>IF(ISERROR(BU147),,BU147)</f>
        <v>0</v>
      </c>
      <c r="BV144" s="262" t="str">
        <f>IF(BV147="有",O68,"")</f>
        <v/>
      </c>
      <c r="BW144" s="262">
        <v>1</v>
      </c>
      <c r="BX144" s="262">
        <f ca="1">VLOOKUP(BX147,DT158:DU160,2,FALSE)</f>
        <v>0</v>
      </c>
      <c r="BY144" s="262">
        <f ca="1">VLOOKUP(BY147,EF158:EG173,2,FALSE)</f>
        <v>0</v>
      </c>
      <c r="BZ144" s="262" t="str">
        <f ca="1">IF(ISERROR(BZ153),"",BZ153)</f>
        <v/>
      </c>
      <c r="CA144" s="263">
        <f ca="1">VLOOKUP(CA147,EZ158:FA160,2,FALSE)</f>
        <v>0</v>
      </c>
      <c r="CB144" s="266">
        <f ca="1">VLOOKUP(CB147,ER158:ES160,2,FALSE)</f>
        <v>0</v>
      </c>
      <c r="CC144" s="267">
        <f ca="1">VLOOKUP(CC147,$EN158:$EP205,3,FALSE)</f>
        <v>0</v>
      </c>
      <c r="CD144" s="267">
        <f ca="1">VLOOKUP(CD147,EV158:EW160,2,FALSE)</f>
        <v>0</v>
      </c>
      <c r="CE144" s="268" t="str">
        <f>P46 &amp; "-" &amp; R46</f>
        <v>-</v>
      </c>
      <c r="CF144" s="266">
        <f ca="1">VLOOKUP(CF147,ER158:ES160,2,FALSE)</f>
        <v>0</v>
      </c>
      <c r="CG144" s="267">
        <f ca="1">VLOOKUP(CG147,$EN158:$EP205,3,FALSE)</f>
        <v>0</v>
      </c>
      <c r="CH144" s="267">
        <f ca="1">VLOOKUP(CH147,EV158:EW160,2,FALSE)</f>
        <v>0</v>
      </c>
      <c r="CI144" s="268" t="str">
        <f>P51 &amp; "-" &amp; R51</f>
        <v>-</v>
      </c>
      <c r="CJ144" s="269">
        <f ca="1">VLOOKUP(CJ147,FD158:FE160,2,FALSE)</f>
        <v>0</v>
      </c>
      <c r="CK144" s="262">
        <f ca="1">VLOOKUP(CK147,EN158:EO205,2,FALSE)</f>
        <v>0</v>
      </c>
      <c r="CL144" s="262" t="str">
        <f ca="1">G56&amp;E56&amp;L56</f>
        <v>00</v>
      </c>
      <c r="CM144" s="262" t="str">
        <f>F57 &amp; "-" &amp; H57</f>
        <v>-</v>
      </c>
      <c r="CN144" s="262" t="str">
        <f>F58 &amp; "-" &amp; H58</f>
        <v>-</v>
      </c>
      <c r="CO144" s="262" t="str">
        <f>F62 &amp; "-" &amp; H62</f>
        <v>-</v>
      </c>
      <c r="CP144" s="353"/>
      <c r="CQ144" s="443" t="str">
        <f ca="1">基本情報!C6</f>
        <v/>
      </c>
      <c r="CU144" s="353">
        <f>CU149</f>
        <v>4</v>
      </c>
      <c r="CV144" s="353">
        <f ca="1">VLOOKUP(CV149,$DX$166:$DZ$170,2,FALSE)</f>
        <v>4</v>
      </c>
      <c r="CW144" s="353">
        <f>CW149</f>
        <v>4</v>
      </c>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row>
    <row r="145" spans="1:180" hidden="1">
      <c r="A145" s="93"/>
      <c r="B145" s="93"/>
      <c r="C145" s="93"/>
      <c r="D145" s="93"/>
      <c r="E145" s="93"/>
      <c r="F145" s="93"/>
      <c r="G145" s="93"/>
      <c r="H145" s="93"/>
      <c r="I145" s="93"/>
      <c r="J145" s="93"/>
      <c r="K145" s="93"/>
      <c r="L145" s="93"/>
      <c r="M145" s="93"/>
      <c r="N145" s="76"/>
      <c r="O145" s="76"/>
      <c r="P145" s="76"/>
      <c r="Q145" s="94"/>
      <c r="R145" s="76"/>
      <c r="S145" s="76"/>
      <c r="T145" s="76"/>
      <c r="U145" s="76"/>
      <c r="V145" s="76"/>
      <c r="W145" s="76"/>
      <c r="X145" s="76"/>
      <c r="Y145" s="76"/>
      <c r="AA145" s="270" t="s">
        <v>849</v>
      </c>
      <c r="AB145" s="270" t="s">
        <v>849</v>
      </c>
      <c r="AC145" s="270" t="s">
        <v>850</v>
      </c>
      <c r="AD145" s="270" t="s">
        <v>851</v>
      </c>
      <c r="AE145" s="270" t="s">
        <v>850</v>
      </c>
      <c r="AF145" s="270" t="s">
        <v>850</v>
      </c>
      <c r="AG145" s="270" t="s">
        <v>849</v>
      </c>
      <c r="AH145" s="270" t="s">
        <v>852</v>
      </c>
      <c r="AI145" s="270" t="s">
        <v>852</v>
      </c>
      <c r="AJ145" s="270" t="s">
        <v>852</v>
      </c>
      <c r="AK145" s="270" t="s">
        <v>852</v>
      </c>
      <c r="AL145" s="270" t="s">
        <v>853</v>
      </c>
      <c r="AM145" s="270" t="s">
        <v>852</v>
      </c>
      <c r="AN145" s="270" t="s">
        <v>854</v>
      </c>
      <c r="AO145" s="270" t="s">
        <v>855</v>
      </c>
      <c r="AP145" s="270" t="s">
        <v>850</v>
      </c>
      <c r="AQ145" s="270" t="s">
        <v>854</v>
      </c>
      <c r="AR145" s="270" t="s">
        <v>854</v>
      </c>
      <c r="AS145" s="270" t="s">
        <v>854</v>
      </c>
      <c r="AT145" s="270" t="s">
        <v>855</v>
      </c>
      <c r="AU145" s="270" t="s">
        <v>855</v>
      </c>
      <c r="AV145" s="270" t="s">
        <v>855</v>
      </c>
      <c r="AW145" s="270" t="s">
        <v>855</v>
      </c>
      <c r="AX145" s="270" t="s">
        <v>855</v>
      </c>
      <c r="AY145" s="270" t="s">
        <v>855</v>
      </c>
      <c r="AZ145" s="270" t="s">
        <v>855</v>
      </c>
      <c r="BA145" s="270" t="s">
        <v>855</v>
      </c>
      <c r="BB145" s="270" t="s">
        <v>855</v>
      </c>
      <c r="BC145" s="270" t="s">
        <v>855</v>
      </c>
      <c r="BD145" s="270" t="s">
        <v>855</v>
      </c>
      <c r="BE145" s="270" t="s">
        <v>855</v>
      </c>
      <c r="BF145" s="270" t="s">
        <v>855</v>
      </c>
      <c r="BG145" s="270" t="s">
        <v>855</v>
      </c>
      <c r="BH145" s="270" t="s">
        <v>855</v>
      </c>
      <c r="BI145" s="270" t="s">
        <v>855</v>
      </c>
      <c r="BJ145" s="270" t="s">
        <v>855</v>
      </c>
      <c r="BK145" s="270" t="s">
        <v>855</v>
      </c>
      <c r="BL145" s="270" t="s">
        <v>855</v>
      </c>
      <c r="BM145" s="270" t="s">
        <v>855</v>
      </c>
      <c r="BN145" s="270" t="s">
        <v>855</v>
      </c>
      <c r="BO145" s="270" t="s">
        <v>855</v>
      </c>
      <c r="BP145" s="270" t="s">
        <v>855</v>
      </c>
      <c r="BQ145" s="270" t="s">
        <v>855</v>
      </c>
      <c r="BR145" s="270" t="s">
        <v>855</v>
      </c>
      <c r="BS145" s="270" t="s">
        <v>855</v>
      </c>
      <c r="BT145" s="270" t="s">
        <v>855</v>
      </c>
      <c r="BU145" s="270" t="s">
        <v>855</v>
      </c>
      <c r="BV145" s="270" t="s">
        <v>962</v>
      </c>
      <c r="BW145" s="270" t="s">
        <v>855</v>
      </c>
      <c r="BX145" s="270" t="s">
        <v>855</v>
      </c>
      <c r="BY145" s="270" t="s">
        <v>855</v>
      </c>
      <c r="BZ145" s="270" t="s">
        <v>855</v>
      </c>
      <c r="CA145" s="270" t="s">
        <v>855</v>
      </c>
      <c r="CB145" s="270" t="s">
        <v>855</v>
      </c>
      <c r="CC145" s="270" t="s">
        <v>855</v>
      </c>
      <c r="CD145" s="270" t="s">
        <v>855</v>
      </c>
      <c r="CE145" s="270" t="s">
        <v>852</v>
      </c>
      <c r="CF145" s="270" t="s">
        <v>855</v>
      </c>
      <c r="CG145" s="270" t="s">
        <v>855</v>
      </c>
      <c r="CH145" s="270" t="s">
        <v>855</v>
      </c>
      <c r="CI145" s="270" t="s">
        <v>852</v>
      </c>
      <c r="CJ145" s="270" t="s">
        <v>855</v>
      </c>
      <c r="CK145" s="270" t="s">
        <v>855</v>
      </c>
      <c r="CL145" s="270" t="s">
        <v>857</v>
      </c>
      <c r="CM145" s="270" t="s">
        <v>857</v>
      </c>
      <c r="CN145" s="270" t="s">
        <v>857</v>
      </c>
      <c r="CO145" s="270" t="s">
        <v>857</v>
      </c>
      <c r="CP145" s="270" t="s">
        <v>858</v>
      </c>
      <c r="CQ145" s="270" t="s">
        <v>850</v>
      </c>
      <c r="CU145" s="270" t="s">
        <v>855</v>
      </c>
      <c r="CV145" s="270" t="s">
        <v>855</v>
      </c>
      <c r="CW145" s="270" t="s">
        <v>855</v>
      </c>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row>
    <row r="146" spans="1:180" hidden="1">
      <c r="A146" s="93"/>
      <c r="B146" s="93"/>
      <c r="C146" s="93"/>
      <c r="D146" s="93"/>
      <c r="E146" s="93"/>
      <c r="F146" s="93"/>
      <c r="G146" s="93"/>
      <c r="H146" s="93"/>
      <c r="I146" s="93"/>
      <c r="J146" s="93"/>
      <c r="K146" s="93"/>
      <c r="L146" s="93"/>
      <c r="M146" s="93"/>
      <c r="N146" s="76"/>
      <c r="O146" s="76"/>
      <c r="P146" s="76"/>
      <c r="Q146" s="76"/>
      <c r="R146" s="76"/>
      <c r="S146" s="76"/>
      <c r="T146" s="76"/>
      <c r="U146" s="76"/>
      <c r="V146" s="76"/>
      <c r="W146" s="76"/>
      <c r="X146" s="76"/>
      <c r="Y146" s="76"/>
      <c r="AA146" s="270">
        <v>5</v>
      </c>
      <c r="AB146" s="270">
        <v>8</v>
      </c>
      <c r="AC146" s="270">
        <v>255</v>
      </c>
      <c r="AD146" s="270">
        <v>255</v>
      </c>
      <c r="AE146" s="270">
        <v>255</v>
      </c>
      <c r="AF146" s="270">
        <v>255</v>
      </c>
      <c r="AG146" s="270">
        <v>1</v>
      </c>
      <c r="AH146" s="270">
        <v>20</v>
      </c>
      <c r="AI146" s="270">
        <v>50</v>
      </c>
      <c r="AJ146" s="270">
        <v>50</v>
      </c>
      <c r="AK146" s="270">
        <v>255</v>
      </c>
      <c r="AL146" s="270">
        <v>5</v>
      </c>
      <c r="AM146" s="270">
        <v>50</v>
      </c>
      <c r="AN146" s="270">
        <v>255</v>
      </c>
      <c r="AO146" s="270">
        <v>2</v>
      </c>
      <c r="AP146" s="270">
        <v>50</v>
      </c>
      <c r="AQ146" s="270">
        <v>50</v>
      </c>
      <c r="AR146" s="270">
        <v>60</v>
      </c>
      <c r="AS146" s="270">
        <v>50</v>
      </c>
      <c r="AT146" s="270">
        <v>3</v>
      </c>
      <c r="AU146" s="270">
        <v>3</v>
      </c>
      <c r="AV146" s="270">
        <v>3</v>
      </c>
      <c r="AW146" s="270">
        <v>3</v>
      </c>
      <c r="AX146" s="270">
        <v>3</v>
      </c>
      <c r="AY146" s="270">
        <v>3</v>
      </c>
      <c r="AZ146" s="270">
        <v>3</v>
      </c>
      <c r="BA146" s="270">
        <v>3</v>
      </c>
      <c r="BB146" s="270">
        <v>3</v>
      </c>
      <c r="BC146" s="270">
        <v>3</v>
      </c>
      <c r="BD146" s="270">
        <v>3</v>
      </c>
      <c r="BE146" s="270">
        <v>3</v>
      </c>
      <c r="BF146" s="270">
        <v>3</v>
      </c>
      <c r="BG146" s="270">
        <v>3</v>
      </c>
      <c r="BH146" s="270">
        <v>3</v>
      </c>
      <c r="BI146" s="270">
        <v>3</v>
      </c>
      <c r="BJ146" s="270">
        <v>3</v>
      </c>
      <c r="BK146" s="270">
        <v>3</v>
      </c>
      <c r="BL146" s="270">
        <v>3</v>
      </c>
      <c r="BM146" s="270">
        <v>3</v>
      </c>
      <c r="BN146" s="270">
        <v>3</v>
      </c>
      <c r="BO146" s="270">
        <v>3</v>
      </c>
      <c r="BP146" s="270">
        <v>3</v>
      </c>
      <c r="BQ146" s="270">
        <v>3</v>
      </c>
      <c r="BR146" s="270">
        <v>3</v>
      </c>
      <c r="BS146" s="270">
        <v>3</v>
      </c>
      <c r="BT146" s="270">
        <v>3</v>
      </c>
      <c r="BU146" s="270">
        <v>3</v>
      </c>
      <c r="BV146" s="270">
        <v>14</v>
      </c>
      <c r="BW146" s="270">
        <v>1</v>
      </c>
      <c r="BX146" s="270">
        <v>1</v>
      </c>
      <c r="BY146" s="270">
        <v>1</v>
      </c>
      <c r="BZ146" s="270">
        <v>5</v>
      </c>
      <c r="CA146" s="270">
        <v>1</v>
      </c>
      <c r="CB146" s="270">
        <v>1</v>
      </c>
      <c r="CC146" s="270">
        <v>2</v>
      </c>
      <c r="CD146" s="270">
        <v>1</v>
      </c>
      <c r="CE146" s="270">
        <v>20</v>
      </c>
      <c r="CF146" s="270">
        <v>1</v>
      </c>
      <c r="CG146" s="270">
        <v>2</v>
      </c>
      <c r="CH146" s="270">
        <v>1</v>
      </c>
      <c r="CI146" s="270">
        <v>20</v>
      </c>
      <c r="CJ146" s="270">
        <v>1</v>
      </c>
      <c r="CK146" s="270">
        <v>2</v>
      </c>
      <c r="CL146" s="270">
        <v>30</v>
      </c>
      <c r="CM146" s="270">
        <v>30</v>
      </c>
      <c r="CN146" s="270">
        <v>30</v>
      </c>
      <c r="CO146" s="270">
        <v>30</v>
      </c>
      <c r="CP146" s="270">
        <v>30</v>
      </c>
      <c r="CQ146" s="270">
        <v>255</v>
      </c>
      <c r="CU146" s="270"/>
      <c r="CV146" s="270"/>
      <c r="CW146" s="270"/>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row>
    <row r="147" spans="1:180" ht="21.75" hidden="1" customHeight="1">
      <c r="A147" s="93"/>
      <c r="B147" s="93"/>
      <c r="C147" s="93"/>
      <c r="D147" s="93"/>
      <c r="E147" s="93"/>
      <c r="F147" s="93"/>
      <c r="G147" s="93"/>
      <c r="H147" s="93"/>
      <c r="I147" s="93"/>
      <c r="J147" s="93"/>
      <c r="K147" s="93"/>
      <c r="L147" s="93"/>
      <c r="M147" s="93"/>
      <c r="N147" s="76"/>
      <c r="O147" s="76"/>
      <c r="P147" s="76"/>
      <c r="Q147" s="76"/>
      <c r="R147" s="76"/>
      <c r="S147" s="76"/>
      <c r="T147" s="76"/>
      <c r="U147" s="76"/>
      <c r="V147" s="76"/>
      <c r="W147" s="76"/>
      <c r="X147" s="76"/>
      <c r="Y147" s="76"/>
      <c r="AA147" s="131"/>
      <c r="AB147" s="131"/>
      <c r="AC147" s="131"/>
      <c r="AD147" s="131"/>
      <c r="AE147" s="131"/>
      <c r="AF147" s="131"/>
      <c r="AG147" s="131"/>
      <c r="AH147" s="131"/>
      <c r="AI147" s="131"/>
      <c r="AJ147" s="131"/>
      <c r="AK147" s="131" t="s">
        <v>422</v>
      </c>
      <c r="AL147" s="131" t="s">
        <v>552</v>
      </c>
      <c r="AM147" s="131"/>
      <c r="AN147" s="131" t="s">
        <v>421</v>
      </c>
      <c r="AO147" s="131">
        <v>1</v>
      </c>
      <c r="AQ147" s="131" t="s">
        <v>421</v>
      </c>
      <c r="AR147" s="131">
        <v>1</v>
      </c>
      <c r="AS147" s="131"/>
      <c r="AT147" s="131" t="e">
        <f>VLOOKUP(1,$AC$16:$AD$54,2,FALSE)</f>
        <v>#N/A</v>
      </c>
      <c r="AU147" s="131" t="e">
        <f>VLOOKUP(2,$AC$16:$AD$54,2,FALSE)</f>
        <v>#N/A</v>
      </c>
      <c r="AV147" s="131" t="e">
        <f>VLOOKUP(3,$AC$16:$AD$54,2,FALSE)</f>
        <v>#N/A</v>
      </c>
      <c r="AW147" s="131" t="e">
        <f>VLOOKUP(4,$AC$16:$AD$54,2,FALSE)</f>
        <v>#N/A</v>
      </c>
      <c r="AX147" s="131" t="e">
        <f>VLOOKUP(5,$AC$16:$AD$54,2,FALSE)</f>
        <v>#N/A</v>
      </c>
      <c r="AY147" s="131" t="e">
        <f>VLOOKUP(6,$AC$16:$AD$54,2,FALSE)</f>
        <v>#N/A</v>
      </c>
      <c r="AZ147" s="131" t="e">
        <f>VLOOKUP(7,$AC$16:$AD$54,2,FALSE)</f>
        <v>#N/A</v>
      </c>
      <c r="BA147" s="131" t="e">
        <f>VLOOKUP(8,$AC$16:$AD$54,2,FALSE)</f>
        <v>#N/A</v>
      </c>
      <c r="BB147" s="131" t="e">
        <f>VLOOKUP(9,$AC$16:$AD$54,2,FALSE)</f>
        <v>#N/A</v>
      </c>
      <c r="BC147" s="131" t="e">
        <f>VLOOKUP(10,$AC$16:$AD$54,2,FALSE)</f>
        <v>#N/A</v>
      </c>
      <c r="BD147" s="131" t="e">
        <f>VLOOKUP(11,$AC$16:$AD$54,2,FALSE)</f>
        <v>#N/A</v>
      </c>
      <c r="BE147" s="131" t="e">
        <f>VLOOKUP(12,$AC$16:$AD$53,2,FALSE)</f>
        <v>#N/A</v>
      </c>
      <c r="BF147" s="131" t="e">
        <f>VLOOKUP(13,$AC$16:$AD$54,2,FALSE)</f>
        <v>#N/A</v>
      </c>
      <c r="BG147" s="131" t="e">
        <f>VLOOKUP(14,$AC$16:$AD$54,2,FALSE)</f>
        <v>#N/A</v>
      </c>
      <c r="BH147" s="131" t="e">
        <f>VLOOKUP(15,$AC$16:$AD$54,2,FALSE)</f>
        <v>#N/A</v>
      </c>
      <c r="BI147" s="131" t="e">
        <f>VLOOKUP(16,$AC$16:$AD$54,2,FALSE)</f>
        <v>#N/A</v>
      </c>
      <c r="BJ147" s="131" t="e">
        <f>VLOOKUP(17,$AC$16:$AD$54,2,FALSE)</f>
        <v>#N/A</v>
      </c>
      <c r="BK147" s="131" t="e">
        <f>VLOOKUP(18,$AC$16:$AD$54,2,FALSE)</f>
        <v>#N/A</v>
      </c>
      <c r="BL147" s="131" t="e">
        <f>VLOOKUP(19,$AC$16:$AD$54,2,FALSE)</f>
        <v>#N/A</v>
      </c>
      <c r="BM147" s="131" t="e">
        <f>VLOOKUP(20,$AC$16:$AD$54,2,FALSE)</f>
        <v>#N/A</v>
      </c>
      <c r="BN147" s="131" t="e">
        <f>VLOOKUP(21,$AC$16:$AD$54,2,FALSE)</f>
        <v>#N/A</v>
      </c>
      <c r="BO147" s="131" t="e">
        <f>VLOOKUP(22,$AC$16:$AD$54,2,FALSE)</f>
        <v>#N/A</v>
      </c>
      <c r="BP147" s="131" t="e">
        <f>VLOOKUP(23,$AC$16:$AD$54,2,FALSE)</f>
        <v>#N/A</v>
      </c>
      <c r="BQ147" s="131" t="e">
        <f>VLOOKUP(24,$AC$16:$AD$54,2,FALSE)</f>
        <v>#N/A</v>
      </c>
      <c r="BR147" s="131" t="e">
        <f>VLOOKUP(25,$AC$16:$AD$54,2,FALSE)</f>
        <v>#N/A</v>
      </c>
      <c r="BS147" s="131" t="e">
        <f>VLOOKUP(26,$AC$16:$AD$54,2,FALSE)</f>
        <v>#N/A</v>
      </c>
      <c r="BT147" s="131" t="e">
        <f>VLOOKUP(27,$AC$16:$AD$54,2,FALSE)</f>
        <v>#N/A</v>
      </c>
      <c r="BU147" s="131" t="e">
        <f>VLOOKUP(28,$AC$16:$AD$54,2,FALSE)</f>
        <v>#N/A</v>
      </c>
      <c r="BV147" s="131" t="str">
        <f>IF(ISBLANK(O68),"無","有")</f>
        <v>無</v>
      </c>
      <c r="BW147" s="131" t="s">
        <v>553</v>
      </c>
      <c r="BX147" s="131">
        <v>1</v>
      </c>
      <c r="BY147" s="131">
        <v>1</v>
      </c>
      <c r="BZ147" s="131"/>
      <c r="CA147" s="131">
        <v>1</v>
      </c>
      <c r="CB147" s="131">
        <v>1</v>
      </c>
      <c r="CC147" s="131">
        <v>1</v>
      </c>
      <c r="CD147" s="131">
        <v>1</v>
      </c>
      <c r="CE147" s="131"/>
      <c r="CF147" s="131">
        <v>1</v>
      </c>
      <c r="CG147" s="131">
        <v>1</v>
      </c>
      <c r="CH147" s="131">
        <v>1</v>
      </c>
      <c r="CI147" s="131"/>
      <c r="CJ147" s="131">
        <v>1</v>
      </c>
      <c r="CK147" s="131">
        <v>1</v>
      </c>
      <c r="CL147" s="131"/>
      <c r="CM147" s="131"/>
      <c r="CN147" s="131"/>
      <c r="CO147" s="131"/>
      <c r="CU147" s="131">
        <f>VLOOKUP(CU149,$DY$167:$DZ$170,2,FALSE)</f>
        <v>0</v>
      </c>
      <c r="CV147" s="131">
        <f ca="1">VLOOKUP(CV149,$DX$166:$DZ$170,3,FALSE)</f>
        <v>0</v>
      </c>
      <c r="CW147" s="131">
        <f>VLOOKUP(CW149,$DY$167:$DZ$170,2,FALSE)</f>
        <v>0</v>
      </c>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row>
    <row r="148" spans="1:180" hidden="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AA148" s="131"/>
      <c r="AB148" s="131"/>
      <c r="AC148" s="131"/>
      <c r="AD148" s="131"/>
      <c r="AE148" s="131"/>
      <c r="AF148" s="131" t="s">
        <v>409</v>
      </c>
      <c r="AG148" s="131">
        <f>IF(IF(AB141=1,TRIM($E$26),TRIM($E$14))="東京都",1,0)</f>
        <v>0</v>
      </c>
      <c r="AH148" s="131"/>
      <c r="AI148" s="131"/>
      <c r="AJ148" s="131" t="s">
        <v>632</v>
      </c>
      <c r="AK148" s="131" t="e">
        <f>MATCH(TRIM($E$14),$CX$158:$CX$255,FALSE)</f>
        <v>#N/A</v>
      </c>
      <c r="AL148" s="131" t="e">
        <f>MATCH(TRIM(E26),$CX$158:$CX$255,FALSE)</f>
        <v>#N/A</v>
      </c>
      <c r="AM148" s="131"/>
      <c r="AN148" s="131" t="s">
        <v>419</v>
      </c>
      <c r="AO148" s="131">
        <f ca="1">VLOOKUP(AO147,$CZ$158:$DA$172,2,FALSE)</f>
        <v>0</v>
      </c>
      <c r="AQ148" s="131" t="s">
        <v>419</v>
      </c>
      <c r="AR148" s="131">
        <f ca="1">VLOOKUP(AR147,$DD$158:$DE$182,2,FALSE)</f>
        <v>0</v>
      </c>
      <c r="AS148" s="131"/>
      <c r="AT148" s="131" t="e">
        <f>VLOOKUP(AT144,$DI$158:$DJ$261,2,FALSE)</f>
        <v>#N/A</v>
      </c>
      <c r="AU148" s="131" t="e">
        <f t="shared" ref="AU148:BQ148" si="15">VLOOKUP(AU144,$DI$158:$DJ$261,2,FALSE)</f>
        <v>#N/A</v>
      </c>
      <c r="AV148" s="131" t="e">
        <f t="shared" si="15"/>
        <v>#N/A</v>
      </c>
      <c r="AW148" s="131" t="e">
        <f t="shared" si="15"/>
        <v>#N/A</v>
      </c>
      <c r="AX148" s="131" t="e">
        <f t="shared" si="15"/>
        <v>#N/A</v>
      </c>
      <c r="AY148" s="131" t="e">
        <f t="shared" si="15"/>
        <v>#N/A</v>
      </c>
      <c r="AZ148" s="131" t="e">
        <f t="shared" si="15"/>
        <v>#N/A</v>
      </c>
      <c r="BA148" s="131" t="e">
        <f t="shared" si="15"/>
        <v>#N/A</v>
      </c>
      <c r="BB148" s="131" t="e">
        <f t="shared" si="15"/>
        <v>#N/A</v>
      </c>
      <c r="BC148" s="131" t="e">
        <f t="shared" si="15"/>
        <v>#N/A</v>
      </c>
      <c r="BD148" s="131" t="e">
        <f t="shared" si="15"/>
        <v>#N/A</v>
      </c>
      <c r="BE148" s="131" t="e">
        <f t="shared" si="15"/>
        <v>#N/A</v>
      </c>
      <c r="BF148" s="131" t="e">
        <f t="shared" si="15"/>
        <v>#N/A</v>
      </c>
      <c r="BG148" s="131" t="e">
        <f t="shared" si="15"/>
        <v>#N/A</v>
      </c>
      <c r="BH148" s="131" t="e">
        <f t="shared" si="15"/>
        <v>#N/A</v>
      </c>
      <c r="BI148" s="131" t="e">
        <f t="shared" si="15"/>
        <v>#N/A</v>
      </c>
      <c r="BJ148" s="131" t="e">
        <f t="shared" si="15"/>
        <v>#N/A</v>
      </c>
      <c r="BK148" s="131" t="e">
        <f t="shared" si="15"/>
        <v>#N/A</v>
      </c>
      <c r="BL148" s="131" t="e">
        <f t="shared" si="15"/>
        <v>#N/A</v>
      </c>
      <c r="BM148" s="131" t="e">
        <f t="shared" si="15"/>
        <v>#N/A</v>
      </c>
      <c r="BN148" s="131" t="e">
        <f t="shared" si="15"/>
        <v>#N/A</v>
      </c>
      <c r="BO148" s="131" t="e">
        <f>VLOOKUP(BO144,$DI$158:$DJ$261,2,FALSE)</f>
        <v>#N/A</v>
      </c>
      <c r="BP148" s="131" t="e">
        <f t="shared" si="15"/>
        <v>#N/A</v>
      </c>
      <c r="BQ148" s="131" t="e">
        <f t="shared" si="15"/>
        <v>#N/A</v>
      </c>
      <c r="BR148" s="131" t="e">
        <f>VLOOKUP(BR144,$DI$158:$DJ$261,2,FALSE)</f>
        <v>#N/A</v>
      </c>
      <c r="BS148" s="131" t="e">
        <f>VLOOKUP(BS144,$DI$158:$DJ$261,2,FALSE)</f>
        <v>#N/A</v>
      </c>
      <c r="BT148" s="131" t="e">
        <f>VLOOKUP(BT144,$DI$158:$DJ$261,2,FALSE)</f>
        <v>#N/A</v>
      </c>
      <c r="BU148" s="131" t="e">
        <f>VLOOKUP(BU144,$DI$158:$DJ$261,2,FALSE)</f>
        <v>#N/A</v>
      </c>
      <c r="BV148" s="131"/>
      <c r="BW148" s="131"/>
      <c r="BX148" s="131" t="s">
        <v>741</v>
      </c>
      <c r="BY148" s="131">
        <f ca="1">VLOOKUP(BY147,$EF$158:$EH$173,3,FALSE)</f>
        <v>0</v>
      </c>
      <c r="BZ148" s="131" t="e">
        <f>MATCH(IF(AB141=1,E26,E14),EL158:EL258,FALSE)</f>
        <v>#N/A</v>
      </c>
      <c r="CA148" s="131"/>
      <c r="CF148" s="131"/>
      <c r="CG148" s="131"/>
      <c r="CH148" s="131"/>
      <c r="CI148" s="131"/>
      <c r="CJ148" s="131"/>
      <c r="CK148" s="131"/>
      <c r="CL148" s="131"/>
      <c r="CM148" s="131"/>
      <c r="CN148" s="131"/>
      <c r="CO148" s="131"/>
      <c r="CP148" s="131"/>
      <c r="CQ148" s="131"/>
      <c r="CR148" s="131"/>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row>
    <row r="149" spans="1:180" hidden="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AA149" s="131"/>
      <c r="AB149" s="131"/>
      <c r="AC149" s="131"/>
      <c r="AD149" s="131"/>
      <c r="AE149" s="131"/>
      <c r="AF149" s="131" t="s">
        <v>410</v>
      </c>
      <c r="AG149" s="131">
        <f>IF(ISERROR(AG148),0,1)</f>
        <v>1</v>
      </c>
      <c r="AH149" s="131"/>
      <c r="AI149" s="131"/>
      <c r="AJ149" s="131" t="s">
        <v>633</v>
      </c>
      <c r="AK149" s="131">
        <f>IF(ISERROR(AK148),0,AK148)</f>
        <v>0</v>
      </c>
      <c r="AL149" s="131">
        <f>IF(ISERROR(AL148),0,AL148)</f>
        <v>0</v>
      </c>
      <c r="AM149" s="131"/>
      <c r="AN149" s="131" t="s">
        <v>420</v>
      </c>
      <c r="AO149" s="131" t="str">
        <f>IF(ISTEXT(P19),P19,"")</f>
        <v/>
      </c>
      <c r="AQ149" s="131" t="s">
        <v>420</v>
      </c>
      <c r="AR149" s="131" t="str">
        <f>IF(ISTEXT(P27),P27,"")</f>
        <v/>
      </c>
      <c r="AS149" s="131"/>
      <c r="AT149" s="131" t="str">
        <f>IF(ISERROR(AT148),"",AT148)</f>
        <v/>
      </c>
      <c r="AU149" s="131" t="str">
        <f t="shared" ref="AU149:BU149" si="16">IF(ISERROR(AU148),"",AU148)</f>
        <v/>
      </c>
      <c r="AV149" s="131" t="str">
        <f t="shared" si="16"/>
        <v/>
      </c>
      <c r="AW149" s="131" t="str">
        <f t="shared" si="16"/>
        <v/>
      </c>
      <c r="AX149" s="131" t="str">
        <f t="shared" si="16"/>
        <v/>
      </c>
      <c r="AY149" s="131" t="str">
        <f t="shared" si="16"/>
        <v/>
      </c>
      <c r="AZ149" s="131" t="str">
        <f t="shared" si="16"/>
        <v/>
      </c>
      <c r="BA149" s="131" t="str">
        <f t="shared" si="16"/>
        <v/>
      </c>
      <c r="BB149" s="131" t="str">
        <f t="shared" si="16"/>
        <v/>
      </c>
      <c r="BC149" s="131" t="str">
        <f t="shared" si="16"/>
        <v/>
      </c>
      <c r="BD149" s="131" t="str">
        <f t="shared" si="16"/>
        <v/>
      </c>
      <c r="BE149" s="131" t="str">
        <f t="shared" si="16"/>
        <v/>
      </c>
      <c r="BF149" s="131" t="str">
        <f t="shared" si="16"/>
        <v/>
      </c>
      <c r="BG149" s="131" t="str">
        <f t="shared" si="16"/>
        <v/>
      </c>
      <c r="BH149" s="131" t="str">
        <f t="shared" si="16"/>
        <v/>
      </c>
      <c r="BI149" s="131" t="str">
        <f t="shared" si="16"/>
        <v/>
      </c>
      <c r="BJ149" s="131" t="str">
        <f t="shared" si="16"/>
        <v/>
      </c>
      <c r="BK149" s="131" t="str">
        <f t="shared" si="16"/>
        <v/>
      </c>
      <c r="BL149" s="131" t="str">
        <f t="shared" si="16"/>
        <v/>
      </c>
      <c r="BM149" s="131" t="str">
        <f t="shared" si="16"/>
        <v/>
      </c>
      <c r="BN149" s="131" t="str">
        <f t="shared" si="16"/>
        <v/>
      </c>
      <c r="BO149" s="131" t="str">
        <f t="shared" si="16"/>
        <v/>
      </c>
      <c r="BP149" s="131" t="str">
        <f t="shared" si="16"/>
        <v/>
      </c>
      <c r="BQ149" s="131" t="str">
        <f t="shared" si="16"/>
        <v/>
      </c>
      <c r="BR149" s="131" t="str">
        <f t="shared" si="16"/>
        <v/>
      </c>
      <c r="BS149" s="131" t="str">
        <f t="shared" si="16"/>
        <v/>
      </c>
      <c r="BT149" s="131" t="str">
        <f t="shared" si="16"/>
        <v/>
      </c>
      <c r="BU149" s="131" t="str">
        <f t="shared" si="16"/>
        <v/>
      </c>
      <c r="BV149" s="131"/>
      <c r="BW149" s="131"/>
      <c r="BX149" s="131"/>
      <c r="BY149" s="131"/>
      <c r="BZ149" s="131">
        <f>IF(ISERROR(BZ148),0,BZ148)</f>
        <v>0</v>
      </c>
      <c r="CA149" s="131"/>
      <c r="CF149" s="131"/>
      <c r="CG149" s="131"/>
      <c r="CH149" s="131"/>
      <c r="CI149" s="131"/>
      <c r="CJ149" s="131"/>
      <c r="CK149" s="131"/>
      <c r="CL149" s="131"/>
      <c r="CM149" s="131"/>
      <c r="CN149" s="131"/>
      <c r="CO149" s="131"/>
      <c r="CP149" s="131"/>
      <c r="CQ149" s="131"/>
      <c r="CR149" s="131"/>
      <c r="CU149" s="131">
        <v>4</v>
      </c>
      <c r="CV149" s="131">
        <v>5</v>
      </c>
      <c r="CW149" s="131">
        <v>4</v>
      </c>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row>
    <row r="150" spans="1:180" hidden="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AA150" s="131"/>
      <c r="AB150" s="131"/>
      <c r="AC150" s="131"/>
      <c r="AD150" s="131"/>
      <c r="AE150" s="131"/>
      <c r="AF150" s="131" t="s">
        <v>407</v>
      </c>
      <c r="AG150" s="131" t="e">
        <f>MATCH(IF(AB141=1,TRIM($G$26),TRIM($G$14)),$FR$158:$FR$180,FALSE)</f>
        <v>#N/A</v>
      </c>
      <c r="AH150" s="131"/>
      <c r="AI150" s="131"/>
      <c r="AJ150" s="131" t="s">
        <v>414</v>
      </c>
      <c r="AK150" s="131" t="e">
        <f>MATCH(TRIM($G$14),$CX$158:$CX$255,FALSE)</f>
        <v>#N/A</v>
      </c>
      <c r="AL150" s="131" t="e">
        <f>MATCH(TRIM(G26),$CX$158:$CX$255,FALSE)</f>
        <v>#N/A</v>
      </c>
      <c r="AM150" s="131"/>
      <c r="AN150" s="131" t="s">
        <v>68</v>
      </c>
      <c r="AO150" s="131">
        <f ca="1">IF(AO148=99,AO149,VLOOKUP(AO148,$DA$158:$DB$170,2,FALSE))</f>
        <v>0</v>
      </c>
      <c r="AP150" s="131"/>
      <c r="AQ150" s="131" t="s">
        <v>68</v>
      </c>
      <c r="AR150" s="131">
        <f ca="1">IF(AR148=99,AR149,VLOOKUP(AR148,$DE$158:$DF$182,2,FALSE))</f>
        <v>0</v>
      </c>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t="e">
        <f>MATCH(IF(AB141=1,G26,G14),EL158:EL258,FALSE)</f>
        <v>#N/A</v>
      </c>
      <c r="CA150" s="131"/>
      <c r="CF150" s="131"/>
      <c r="CG150" s="131"/>
      <c r="CH150" s="131"/>
      <c r="CI150" s="131"/>
      <c r="CJ150" s="131"/>
      <c r="CK150" s="131"/>
      <c r="CL150" s="131"/>
      <c r="CM150" s="131"/>
      <c r="CN150" s="131"/>
      <c r="CO150" s="131"/>
      <c r="CP150" s="131"/>
      <c r="CQ150" s="131"/>
      <c r="CR150" s="131"/>
      <c r="CS150" s="131"/>
      <c r="CU150" s="131"/>
      <c r="CV150" s="131"/>
      <c r="CW150" s="1"/>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row>
    <row r="151" spans="1:180" hidden="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AA151" s="131"/>
      <c r="AB151" s="131"/>
      <c r="AC151" s="131"/>
      <c r="AD151" s="131"/>
      <c r="AE151" s="131"/>
      <c r="AF151" s="131" t="s">
        <v>411</v>
      </c>
      <c r="AG151" s="131">
        <f>IF(ISERROR(AG150),0,1)</f>
        <v>0</v>
      </c>
      <c r="AH151" s="131"/>
      <c r="AI151" s="131"/>
      <c r="AJ151" s="131" t="s">
        <v>415</v>
      </c>
      <c r="AK151" s="131">
        <f>IF(ISERROR(AK150),0,AK150)</f>
        <v>0</v>
      </c>
      <c r="AL151" s="131">
        <f>IF(ISERROR(AL150),0,AL150)</f>
        <v>0</v>
      </c>
      <c r="AM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f>IF(ISERROR(BZ150),0,BZ150)</f>
        <v>0</v>
      </c>
      <c r="CA151" s="131"/>
      <c r="CF151" s="131"/>
      <c r="CG151" s="131"/>
      <c r="CH151" s="131"/>
      <c r="CI151" s="131"/>
      <c r="CJ151" s="131"/>
      <c r="CK151" s="131"/>
      <c r="CL151" s="131"/>
      <c r="CM151" s="131"/>
      <c r="CN151" s="131"/>
      <c r="CO151" s="131"/>
      <c r="CP151" s="131"/>
      <c r="CQ151" s="131"/>
      <c r="CR151" s="131"/>
      <c r="CS151" s="131"/>
      <c r="CU151" s="131"/>
      <c r="CV151" s="131"/>
      <c r="CW151" s="1"/>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row>
    <row r="152" spans="1:180" hidden="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AA152" s="131"/>
      <c r="AB152" s="131"/>
      <c r="AC152" s="131"/>
      <c r="AD152" s="131"/>
      <c r="AE152" s="131"/>
      <c r="AF152" s="131" t="s">
        <v>408</v>
      </c>
      <c r="AG152" s="131" t="e">
        <f>MATCH(IF(AB141=1,TRIM($G$26),TRIM($G$14)),$FV$158:$FV$188,FALSE)</f>
        <v>#N/A</v>
      </c>
      <c r="AH152" s="131"/>
      <c r="AI152" s="131"/>
      <c r="AJ152" s="131" t="s">
        <v>416</v>
      </c>
      <c r="AK152" s="131">
        <f>IF(AK151=0,AK149,AK151)</f>
        <v>0</v>
      </c>
      <c r="AL152" s="131">
        <f>IF(AL151=0,AL149,AL151)</f>
        <v>0</v>
      </c>
      <c r="AM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f>IF(BZ151=0,BZ149,BZ151)</f>
        <v>0</v>
      </c>
      <c r="CA152" s="131"/>
      <c r="CF152" s="131"/>
      <c r="CG152" s="131"/>
      <c r="CH152" s="131"/>
      <c r="CI152" s="131"/>
      <c r="CJ152" s="131"/>
      <c r="CK152" s="131"/>
      <c r="CL152" s="131"/>
      <c r="CM152" s="131"/>
      <c r="CN152" s="131"/>
      <c r="CO152" s="131"/>
      <c r="CP152" s="131"/>
      <c r="CQ152" s="131"/>
      <c r="CR152" s="131"/>
      <c r="CS152" s="131"/>
      <c r="CU152" s="131"/>
      <c r="CV152" s="131"/>
      <c r="CW152" s="1"/>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row>
    <row r="153" spans="1:180" hidden="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AA153" s="131"/>
      <c r="AB153" s="131"/>
      <c r="AC153" s="131"/>
      <c r="AD153" s="131"/>
      <c r="AE153" s="131"/>
      <c r="AF153" s="131" t="s">
        <v>412</v>
      </c>
      <c r="AG153" s="131">
        <f>IF(ISERROR(AG152),0,1)</f>
        <v>0</v>
      </c>
      <c r="AH153" s="131"/>
      <c r="AI153" s="131"/>
      <c r="AJ153" s="131" t="s">
        <v>417</v>
      </c>
      <c r="AK153" s="131" t="e">
        <f ca="1">VLOOKUP(AK152,$CV$158:$CW$255,2,FALSE)</f>
        <v>#N/A</v>
      </c>
      <c r="AL153" s="131" t="e">
        <f ca="1">VLOOKUP(AL152,$CV$158:$CW$255,2,FALSE)</f>
        <v>#N/A</v>
      </c>
      <c r="AM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t="e">
        <f ca="1">VLOOKUP(BZ152,EJ158:EK258,2,FALSE)</f>
        <v>#N/A</v>
      </c>
      <c r="CA153" s="131"/>
      <c r="CF153" s="131"/>
      <c r="CG153" s="131"/>
      <c r="CH153" s="131"/>
      <c r="CI153" s="131"/>
      <c r="CJ153" s="131"/>
      <c r="CK153" s="131"/>
      <c r="CL153" s="131"/>
      <c r="CM153" s="131"/>
      <c r="CN153" s="131"/>
      <c r="CO153" s="131"/>
      <c r="CP153" s="131"/>
      <c r="CQ153" s="131"/>
      <c r="CR153" s="131"/>
      <c r="CS153" s="131"/>
      <c r="CU153" s="131"/>
      <c r="CV153" s="131"/>
      <c r="CW153" s="1"/>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row>
    <row r="154" spans="1:180" hidden="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AA154" s="131"/>
      <c r="AB154" s="131"/>
      <c r="AC154" s="131"/>
      <c r="AD154" s="131"/>
      <c r="AE154" s="131"/>
      <c r="AF154" s="131"/>
      <c r="AG154" s="131"/>
      <c r="AH154" s="131"/>
      <c r="AI154" s="131"/>
      <c r="AJ154" s="131"/>
      <c r="AK154" s="131">
        <f ca="1">IF(ISERROR(AK153),0,AK153)</f>
        <v>0</v>
      </c>
      <c r="AL154" s="131">
        <f ca="1">IF(ISERROR(AL153),0,AL153)</f>
        <v>0</v>
      </c>
      <c r="AM154" s="131"/>
      <c r="AN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row>
    <row r="155" spans="1:180" hidden="1">
      <c r="A155" s="444"/>
      <c r="B155" s="444"/>
      <c r="C155" s="444"/>
      <c r="D155" s="444"/>
      <c r="E155" s="444"/>
      <c r="F155" s="444"/>
      <c r="G155" s="444"/>
      <c r="H155" s="444"/>
      <c r="I155" s="444"/>
      <c r="J155" s="444"/>
      <c r="K155" s="444"/>
      <c r="L155" s="444"/>
      <c r="M155" s="444"/>
      <c r="N155" s="444"/>
      <c r="O155" s="444"/>
      <c r="P155" s="444"/>
      <c r="Q155" s="444"/>
      <c r="R155" s="444"/>
      <c r="S155" s="444"/>
      <c r="T155" s="444"/>
      <c r="U155" s="444"/>
      <c r="V155" s="444"/>
      <c r="W155" s="444"/>
      <c r="X155" s="444"/>
      <c r="Y155" s="444"/>
      <c r="Z155" s="444"/>
      <c r="AA155" s="445"/>
      <c r="AB155" s="445"/>
      <c r="AC155" s="445"/>
      <c r="AD155" s="445"/>
      <c r="AE155" s="445"/>
      <c r="AF155" s="445"/>
      <c r="AG155" s="445" t="str">
        <f>IF(AB141=1,TRIM($G$26),TRIM($G$14))</f>
        <v/>
      </c>
      <c r="AH155" s="445"/>
      <c r="AI155" s="445"/>
      <c r="AJ155" s="445"/>
      <c r="AK155" s="445"/>
      <c r="AL155" s="445"/>
      <c r="AM155" s="445"/>
      <c r="AN155" s="445"/>
      <c r="AO155" s="445"/>
      <c r="AP155" s="445"/>
      <c r="AQ155" s="445"/>
      <c r="AR155" s="445"/>
      <c r="AS155" s="445"/>
      <c r="AT155" s="445"/>
      <c r="AU155" s="445"/>
      <c r="AV155" s="445"/>
      <c r="AW155" s="445"/>
      <c r="AX155" s="445"/>
      <c r="AY155" s="445"/>
      <c r="AZ155" s="445"/>
      <c r="BA155" s="445"/>
      <c r="BB155" s="445"/>
      <c r="BC155" s="445"/>
      <c r="BD155" s="445"/>
      <c r="BE155" s="445"/>
      <c r="BF155" s="445"/>
      <c r="BG155" s="445"/>
      <c r="BH155" s="445"/>
      <c r="BI155" s="445"/>
      <c r="BJ155" s="445"/>
      <c r="BK155" s="445"/>
      <c r="BL155" s="445"/>
      <c r="BM155" s="445"/>
      <c r="BN155" s="445"/>
      <c r="BO155" s="445"/>
      <c r="BP155" s="445"/>
      <c r="BQ155" s="445"/>
      <c r="BR155" s="445"/>
      <c r="BS155" s="445"/>
      <c r="BT155" s="445"/>
      <c r="BU155" s="445"/>
      <c r="BV155" s="445"/>
      <c r="BW155" s="445"/>
      <c r="BX155" s="445"/>
      <c r="BY155" s="445"/>
      <c r="BZ155" s="445"/>
      <c r="CA155" s="445"/>
      <c r="CB155" s="445"/>
      <c r="CC155" s="445"/>
      <c r="CD155" s="445"/>
      <c r="CE155" s="445"/>
      <c r="CF155" s="445"/>
      <c r="CG155" s="445"/>
      <c r="CH155" s="445"/>
      <c r="CI155" s="445"/>
      <c r="CJ155" s="445"/>
      <c r="CK155" s="445"/>
      <c r="CL155" s="445"/>
      <c r="CM155" s="445"/>
      <c r="CN155" s="445"/>
      <c r="CO155" s="445"/>
      <c r="CP155" s="445"/>
      <c r="CQ155" s="444"/>
      <c r="CR155" s="271"/>
      <c r="CS155" s="271"/>
      <c r="CT155" s="271"/>
      <c r="CU155" s="271"/>
      <c r="FX155" s="444"/>
    </row>
    <row r="156" spans="1:180" hidden="1">
      <c r="A156" s="444"/>
      <c r="B156" s="444"/>
      <c r="C156" s="444"/>
      <c r="D156" s="444"/>
      <c r="E156" s="444"/>
      <c r="F156" s="444"/>
      <c r="G156" s="444"/>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t="e">
        <f>MATCH(AG155,$FV$158:$FV$188,FALSE)</f>
        <v>#N/A</v>
      </c>
      <c r="AH156" s="444"/>
      <c r="AI156" s="444"/>
      <c r="AJ156" s="444"/>
      <c r="AK156" s="444"/>
      <c r="AL156" s="444"/>
      <c r="AM156" s="444"/>
      <c r="AN156" s="444"/>
      <c r="AO156" s="444"/>
      <c r="AP156" s="444"/>
      <c r="AQ156" s="444"/>
      <c r="AR156" s="444"/>
      <c r="AS156" s="444"/>
      <c r="AT156" s="444"/>
      <c r="AU156" s="444"/>
      <c r="AV156" s="444"/>
      <c r="AW156" s="444"/>
      <c r="AX156" s="444"/>
      <c r="AY156" s="444"/>
      <c r="AZ156" s="444"/>
      <c r="BA156" s="444"/>
      <c r="BB156" s="444"/>
      <c r="BC156" s="444"/>
      <c r="BD156" s="444"/>
      <c r="BE156" s="444"/>
      <c r="BF156" s="444"/>
      <c r="BG156" s="444"/>
      <c r="BH156" s="444"/>
      <c r="BI156" s="444"/>
      <c r="BJ156" s="444"/>
      <c r="BK156" s="444"/>
      <c r="BL156" s="444"/>
      <c r="BM156" s="444"/>
      <c r="BN156" s="444"/>
      <c r="BO156" s="444"/>
      <c r="BP156" s="444"/>
      <c r="BQ156" s="444"/>
      <c r="BR156" s="444"/>
      <c r="BS156" s="444"/>
      <c r="BT156" s="444"/>
      <c r="BU156" s="444"/>
      <c r="BV156" s="444"/>
      <c r="BW156" s="444"/>
      <c r="BX156" s="444"/>
      <c r="BY156" s="444"/>
      <c r="BZ156" s="444"/>
      <c r="CA156" s="444"/>
      <c r="CB156" s="444"/>
      <c r="CC156" s="444"/>
      <c r="CD156" s="444"/>
      <c r="CE156" s="444"/>
      <c r="CF156" s="444"/>
      <c r="CG156" s="444"/>
      <c r="CH156" s="444"/>
      <c r="CI156" s="444"/>
      <c r="CJ156" s="444"/>
      <c r="CK156" s="444"/>
      <c r="CL156" s="444"/>
      <c r="CM156" s="444"/>
      <c r="CN156" s="444"/>
      <c r="CO156" s="444"/>
      <c r="CP156" s="444"/>
      <c r="CQ156" s="444"/>
      <c r="CR156" s="109"/>
      <c r="CS156" s="308" t="s">
        <v>21</v>
      </c>
      <c r="CU156" s="109"/>
      <c r="CV156" s="109"/>
      <c r="CW156" s="308" t="s">
        <v>84</v>
      </c>
      <c r="CY156" s="109"/>
      <c r="CZ156" s="109"/>
      <c r="DA156" s="308" t="s">
        <v>86</v>
      </c>
      <c r="DC156" s="109"/>
      <c r="DD156" s="109"/>
      <c r="DE156" s="308" t="s">
        <v>291</v>
      </c>
      <c r="DG156" s="109"/>
      <c r="DH156" s="109"/>
      <c r="DI156" s="309" t="s">
        <v>18</v>
      </c>
      <c r="DK156" s="109"/>
      <c r="DL156" s="109"/>
      <c r="DM156" s="308" t="s">
        <v>292</v>
      </c>
      <c r="DO156" s="109"/>
      <c r="DP156" s="109"/>
      <c r="DQ156" s="308" t="s">
        <v>293</v>
      </c>
      <c r="DS156" s="109"/>
      <c r="DT156" s="109"/>
      <c r="DU156" s="308" t="s">
        <v>294</v>
      </c>
      <c r="DW156" s="109"/>
      <c r="DX156" s="109"/>
      <c r="DY156" s="308" t="s">
        <v>72</v>
      </c>
      <c r="EA156" s="109"/>
      <c r="EB156" s="109"/>
      <c r="EC156" s="308" t="s">
        <v>295</v>
      </c>
      <c r="EE156" s="109"/>
      <c r="EF156" s="109"/>
      <c r="EG156" s="110" t="s">
        <v>296</v>
      </c>
      <c r="EH156" s="111" t="s">
        <v>63</v>
      </c>
      <c r="EI156" s="109"/>
      <c r="EJ156" s="109"/>
      <c r="EK156" s="110" t="s">
        <v>297</v>
      </c>
      <c r="EL156" s="111" t="s">
        <v>298</v>
      </c>
      <c r="EM156" s="109"/>
      <c r="EN156" s="109"/>
      <c r="EO156" s="109"/>
      <c r="EP156" s="109"/>
      <c r="EQ156" s="109"/>
      <c r="ER156" s="109"/>
      <c r="ES156" s="109"/>
      <c r="ET156" s="109"/>
      <c r="EU156" s="109"/>
      <c r="EV156" s="109"/>
      <c r="EW156" s="109"/>
      <c r="EX156" s="109"/>
      <c r="FX156" s="444"/>
    </row>
    <row r="157" spans="1:180" ht="17.25" hidden="1" customHeight="1">
      <c r="A157" s="444"/>
      <c r="B157" s="444"/>
      <c r="C157" s="444"/>
      <c r="D157" s="444"/>
      <c r="E157" s="444"/>
      <c r="F157" s="444"/>
      <c r="G157" s="444"/>
      <c r="H157" s="444"/>
      <c r="I157" s="444"/>
      <c r="J157" s="444"/>
      <c r="K157" s="444"/>
      <c r="L157" s="444"/>
      <c r="M157" s="444"/>
      <c r="N157" s="444"/>
      <c r="O157" s="444"/>
      <c r="P157" s="444"/>
      <c r="Q157" s="444"/>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444"/>
      <c r="AS157" s="444"/>
      <c r="AT157" s="444"/>
      <c r="AU157" s="444"/>
      <c r="AV157" s="444"/>
      <c r="AW157" s="444"/>
      <c r="AX157" s="444"/>
      <c r="AY157" s="444"/>
      <c r="AZ157" s="444"/>
      <c r="BA157" s="444"/>
      <c r="BB157" s="444"/>
      <c r="BC157" s="444"/>
      <c r="BD157" s="444"/>
      <c r="BE157" s="444"/>
      <c r="BF157" s="444"/>
      <c r="BG157" s="444"/>
      <c r="BH157" s="444"/>
      <c r="BI157" s="444"/>
      <c r="BJ157" s="444"/>
      <c r="BK157" s="444"/>
      <c r="BL157" s="444"/>
      <c r="BM157" s="444"/>
      <c r="BN157" s="444"/>
      <c r="BO157" s="444"/>
      <c r="BP157" s="444"/>
      <c r="BQ157" s="444"/>
      <c r="BR157" s="444"/>
      <c r="BS157" s="444"/>
      <c r="BT157" s="444"/>
      <c r="BU157" s="444"/>
      <c r="BV157" s="444"/>
      <c r="BW157" s="444"/>
      <c r="BX157" s="444"/>
      <c r="BY157" s="444"/>
      <c r="BZ157" s="444"/>
      <c r="CA157" s="444"/>
      <c r="CB157" s="444"/>
      <c r="CC157" s="444"/>
      <c r="CD157" s="444"/>
      <c r="CE157" s="444"/>
      <c r="CF157" s="444"/>
      <c r="CG157" s="444"/>
      <c r="CH157" s="444"/>
      <c r="CI157" s="444"/>
      <c r="CJ157" s="444"/>
      <c r="CK157" s="444"/>
      <c r="CL157" s="444"/>
      <c r="CM157" s="444"/>
      <c r="CN157" s="444"/>
      <c r="CO157" s="444"/>
      <c r="CP157" s="444"/>
      <c r="CQ157" s="444"/>
      <c r="CR157" s="109">
        <f ca="1">CELL("row",CS157)</f>
        <v>157</v>
      </c>
      <c r="CS157" s="112" t="s">
        <v>92</v>
      </c>
      <c r="CT157" s="112" t="s">
        <v>93</v>
      </c>
      <c r="CU157" s="109"/>
      <c r="CV157" s="109">
        <f ca="1">CELL("row",CW157)</f>
        <v>157</v>
      </c>
      <c r="CW157" s="112" t="s">
        <v>92</v>
      </c>
      <c r="CX157" s="112" t="s">
        <v>93</v>
      </c>
      <c r="CY157" s="109"/>
      <c r="CZ157" s="109">
        <f ca="1">CELL("row",DA157)</f>
        <v>157</v>
      </c>
      <c r="DA157" s="112" t="s">
        <v>92</v>
      </c>
      <c r="DB157" s="112" t="s">
        <v>93</v>
      </c>
      <c r="DC157" s="109"/>
      <c r="DD157" s="109">
        <f ca="1">CELL("row",DE157)</f>
        <v>157</v>
      </c>
      <c r="DE157" s="113" t="s">
        <v>92</v>
      </c>
      <c r="DF157" s="113" t="s">
        <v>93</v>
      </c>
      <c r="DG157" s="109"/>
      <c r="DH157" s="109">
        <f ca="1">CELL("row",DI157)</f>
        <v>157</v>
      </c>
      <c r="DI157" s="112" t="s">
        <v>92</v>
      </c>
      <c r="DJ157" s="112" t="s">
        <v>94</v>
      </c>
      <c r="DK157" s="109"/>
      <c r="DL157" s="109">
        <f ca="1">CELL("row",DM157)</f>
        <v>157</v>
      </c>
      <c r="DM157" s="112" t="s">
        <v>92</v>
      </c>
      <c r="DN157" s="114" t="s">
        <v>93</v>
      </c>
      <c r="DO157" s="109"/>
      <c r="DP157" s="109">
        <f ca="1">CELL("row",DQ157)</f>
        <v>157</v>
      </c>
      <c r="DQ157" s="112" t="s">
        <v>92</v>
      </c>
      <c r="DR157" s="114" t="s">
        <v>93</v>
      </c>
      <c r="DS157" s="109"/>
      <c r="DT157" s="109">
        <f ca="1">CELL("row",DU157)</f>
        <v>157</v>
      </c>
      <c r="DU157" s="112" t="s">
        <v>92</v>
      </c>
      <c r="DV157" s="114" t="s">
        <v>93</v>
      </c>
      <c r="DW157" s="109"/>
      <c r="DX157" s="109">
        <f ca="1">CELL("row",DY157)</f>
        <v>157</v>
      </c>
      <c r="DY157" s="112" t="s">
        <v>92</v>
      </c>
      <c r="DZ157" s="114" t="s">
        <v>93</v>
      </c>
      <c r="EA157" s="109"/>
      <c r="EB157" s="109">
        <f ca="1">CELL("row",EC157)</f>
        <v>157</v>
      </c>
      <c r="EC157" s="112" t="s">
        <v>92</v>
      </c>
      <c r="ED157" s="112" t="s">
        <v>93</v>
      </c>
      <c r="EE157" s="109"/>
      <c r="EF157" s="109">
        <f ca="1">CELL("row",EG157)</f>
        <v>157</v>
      </c>
      <c r="EG157" s="112" t="s">
        <v>92</v>
      </c>
      <c r="EH157" s="112" t="s">
        <v>93</v>
      </c>
      <c r="EI157" s="109"/>
      <c r="EJ157" s="109">
        <f ca="1">CELL("row",EK157)</f>
        <v>157</v>
      </c>
      <c r="EK157" s="112" t="s">
        <v>92</v>
      </c>
      <c r="EL157" s="112" t="s">
        <v>93</v>
      </c>
      <c r="EM157" s="109"/>
      <c r="EN157" s="109">
        <f ca="1">CELL("row",EO157)</f>
        <v>157</v>
      </c>
      <c r="EO157" s="112" t="s">
        <v>92</v>
      </c>
      <c r="EP157" s="112" t="s">
        <v>93</v>
      </c>
      <c r="EQ157" s="109"/>
      <c r="ER157" s="109">
        <f ca="1">CELL("row",ES157)</f>
        <v>157</v>
      </c>
      <c r="ES157" s="115" t="s">
        <v>305</v>
      </c>
      <c r="ET157" s="115" t="s">
        <v>299</v>
      </c>
      <c r="EU157" s="116"/>
      <c r="EV157" s="109">
        <f ca="1">CELL("row",EW157)</f>
        <v>157</v>
      </c>
      <c r="EW157" s="115" t="s">
        <v>305</v>
      </c>
      <c r="EX157" s="115" t="s">
        <v>299</v>
      </c>
      <c r="EZ157" s="109">
        <f ca="1">CELL("row",FA157)</f>
        <v>157</v>
      </c>
      <c r="FA157" s="115" t="s">
        <v>306</v>
      </c>
      <c r="FB157" s="115" t="s">
        <v>299</v>
      </c>
      <c r="FD157" s="109">
        <f ca="1">CELL("row",FE157)</f>
        <v>157</v>
      </c>
      <c r="FE157" s="115" t="s">
        <v>306</v>
      </c>
      <c r="FF157" s="115" t="s">
        <v>299</v>
      </c>
      <c r="FH157" s="109">
        <f ca="1">CELL("row",FI157)</f>
        <v>157</v>
      </c>
      <c r="FI157" s="115" t="s">
        <v>306</v>
      </c>
      <c r="FJ157" s="115" t="s">
        <v>299</v>
      </c>
      <c r="FL157" s="109">
        <f ca="1">CELL("row",FM157)</f>
        <v>157</v>
      </c>
      <c r="FM157" s="112" t="s">
        <v>92</v>
      </c>
      <c r="FN157" s="112" t="s">
        <v>299</v>
      </c>
      <c r="FP157" s="109">
        <f ca="1">CELL("row",FQ157)</f>
        <v>157</v>
      </c>
      <c r="FQ157" s="112" t="s">
        <v>92</v>
      </c>
      <c r="FR157" s="112" t="s">
        <v>93</v>
      </c>
      <c r="FT157" s="109">
        <f ca="1">CELL("row",FU157)</f>
        <v>157</v>
      </c>
      <c r="FU157" s="112" t="s">
        <v>92</v>
      </c>
      <c r="FV157" s="112" t="s">
        <v>93</v>
      </c>
      <c r="FX157" s="444"/>
    </row>
    <row r="158" spans="1:180" ht="17.25" hidden="1" customHeight="1">
      <c r="A158" s="444"/>
      <c r="B158" s="444"/>
      <c r="C158" s="444"/>
      <c r="D158" s="444"/>
      <c r="E158" s="444"/>
      <c r="F158" s="444"/>
      <c r="G158" s="444"/>
      <c r="H158" s="444"/>
      <c r="I158" s="444"/>
      <c r="J158" s="444"/>
      <c r="K158" s="444"/>
      <c r="L158" s="444"/>
      <c r="M158" s="444"/>
      <c r="N158" s="444"/>
      <c r="O158" s="444"/>
      <c r="P158" s="444"/>
      <c r="Q158" s="444"/>
      <c r="R158" s="444"/>
      <c r="S158" s="444"/>
      <c r="T158" s="444"/>
      <c r="U158" s="444"/>
      <c r="V158" s="444"/>
      <c r="W158" s="444"/>
      <c r="X158" s="444"/>
      <c r="Y158" s="444"/>
      <c r="Z158" s="444"/>
      <c r="AA158" s="444"/>
      <c r="AB158" s="444"/>
      <c r="AC158" s="444"/>
      <c r="AD158" s="444"/>
      <c r="AE158" s="444"/>
      <c r="AF158" s="444"/>
      <c r="AG158" s="444"/>
      <c r="AH158" s="444"/>
      <c r="AI158" s="444"/>
      <c r="AJ158" s="444"/>
      <c r="AK158" s="444"/>
      <c r="AL158" s="444"/>
      <c r="AM158" s="444"/>
      <c r="AN158" s="444"/>
      <c r="AO158" s="444"/>
      <c r="AP158" s="444"/>
      <c r="AQ158" s="444"/>
      <c r="AR158" s="444"/>
      <c r="AS158" s="444"/>
      <c r="AT158" s="444"/>
      <c r="AU158" s="444"/>
      <c r="AV158" s="444"/>
      <c r="AW158" s="444"/>
      <c r="AX158" s="444"/>
      <c r="AY158" s="444"/>
      <c r="AZ158" s="444"/>
      <c r="BA158" s="444"/>
      <c r="BB158" s="444"/>
      <c r="BC158" s="444"/>
      <c r="BD158" s="444"/>
      <c r="BE158" s="444"/>
      <c r="BF158" s="444"/>
      <c r="BG158" s="444"/>
      <c r="BH158" s="444"/>
      <c r="BI158" s="444"/>
      <c r="BJ158" s="444"/>
      <c r="BK158" s="444"/>
      <c r="BL158" s="444"/>
      <c r="BM158" s="444"/>
      <c r="BN158" s="444"/>
      <c r="BO158" s="444"/>
      <c r="BP158" s="444"/>
      <c r="BQ158" s="444"/>
      <c r="BR158" s="444"/>
      <c r="BS158" s="444"/>
      <c r="BT158" s="444"/>
      <c r="BU158" s="444"/>
      <c r="BV158" s="444"/>
      <c r="BW158" s="444"/>
      <c r="BX158" s="444"/>
      <c r="BY158" s="444"/>
      <c r="BZ158" s="444"/>
      <c r="CA158" s="444"/>
      <c r="CB158" s="444"/>
      <c r="CC158" s="444"/>
      <c r="CD158" s="444"/>
      <c r="CE158" s="444"/>
      <c r="CF158" s="444"/>
      <c r="CG158" s="444"/>
      <c r="CH158" s="444"/>
      <c r="CI158" s="444"/>
      <c r="CJ158" s="444"/>
      <c r="CK158" s="444"/>
      <c r="CL158" s="444"/>
      <c r="CM158" s="444"/>
      <c r="CN158" s="444"/>
      <c r="CO158" s="444"/>
      <c r="CP158" s="444"/>
      <c r="CQ158" s="444"/>
      <c r="CR158" s="109">
        <f ca="1">CELL("row",CS158)-CR$157</f>
        <v>1</v>
      </c>
      <c r="CS158" s="117">
        <v>1</v>
      </c>
      <c r="CT158" s="118" t="s">
        <v>95</v>
      </c>
      <c r="CU158" s="109"/>
      <c r="CV158" s="109">
        <f t="shared" ref="CV158:CV221" ca="1" si="17">CELL("row",CW158)-CV$157</f>
        <v>1</v>
      </c>
      <c r="CW158" s="117">
        <v>1</v>
      </c>
      <c r="CX158" s="119" t="s">
        <v>96</v>
      </c>
      <c r="CY158" s="109"/>
      <c r="CZ158" s="109">
        <f t="shared" ref="CZ158:CZ171" ca="1" si="18">CELL("row",DA158)-CZ$157</f>
        <v>1</v>
      </c>
      <c r="DA158" s="117">
        <v>0</v>
      </c>
      <c r="DB158" s="119"/>
      <c r="DC158" s="109"/>
      <c r="DD158" s="109">
        <f t="shared" ref="DD158:DD181" ca="1" si="19">CELL("row",DE158)-DD$157</f>
        <v>1</v>
      </c>
      <c r="DE158" s="117">
        <v>0</v>
      </c>
      <c r="DF158" s="118"/>
      <c r="DG158" s="109"/>
      <c r="DH158" s="109">
        <f t="shared" ref="DH158:DH221" ca="1" si="20">CELL("row",DI158)-DH$157</f>
        <v>1</v>
      </c>
      <c r="DI158" s="117">
        <v>1</v>
      </c>
      <c r="DJ158" s="119" t="s">
        <v>97</v>
      </c>
      <c r="DK158" s="109"/>
      <c r="DL158" s="109">
        <f t="shared" ref="DL158:DL163" ca="1" si="21">CELL("row",DM158)-DL$157</f>
        <v>1</v>
      </c>
      <c r="DM158" s="117">
        <v>0</v>
      </c>
      <c r="DN158" s="118"/>
      <c r="DO158" s="109"/>
      <c r="DP158" s="109">
        <f ca="1">CELL("row",DQ158)-DP$157</f>
        <v>1</v>
      </c>
      <c r="DQ158" s="117">
        <v>1</v>
      </c>
      <c r="DR158" s="118" t="s">
        <v>99</v>
      </c>
      <c r="DS158" s="109"/>
      <c r="DT158" s="109">
        <f ca="1">CELL("row",DU158)-DT$157</f>
        <v>1</v>
      </c>
      <c r="DU158" s="117">
        <v>0</v>
      </c>
      <c r="DV158" s="118"/>
      <c r="DW158" s="109"/>
      <c r="DX158" s="109">
        <f ca="1">CELL("row",DY158)-DX$157</f>
        <v>1</v>
      </c>
      <c r="DY158" s="117">
        <v>0</v>
      </c>
      <c r="DZ158" s="118"/>
      <c r="EA158" s="109"/>
      <c r="EB158" s="109">
        <f ca="1">CELL("row",EC158)-EB$157</f>
        <v>1</v>
      </c>
      <c r="EC158" s="117">
        <v>1</v>
      </c>
      <c r="ED158" s="118" t="s">
        <v>100</v>
      </c>
      <c r="EE158" s="109"/>
      <c r="EF158" s="109">
        <f t="shared" ref="EF158:EF173" ca="1" si="22">CELL("row",EG158)-EF$157</f>
        <v>1</v>
      </c>
      <c r="EG158" s="117">
        <v>0</v>
      </c>
      <c r="EH158" s="118"/>
      <c r="EI158" s="109"/>
      <c r="EJ158" s="109">
        <f t="shared" ref="EJ158:EJ221" ca="1" si="23">CELL("row",EK158)-EJ$157</f>
        <v>1</v>
      </c>
      <c r="EK158" s="117">
        <v>10001</v>
      </c>
      <c r="EL158" s="118" t="s">
        <v>101</v>
      </c>
      <c r="EM158" s="109"/>
      <c r="EN158" s="109">
        <f t="shared" ref="EN158:EN205" ca="1" si="24">CELL("row",EO158)-EN$157</f>
        <v>1</v>
      </c>
      <c r="EO158" s="117">
        <v>0</v>
      </c>
      <c r="EP158" s="118"/>
      <c r="EQ158" s="109"/>
      <c r="ER158" s="109">
        <f ca="1">CELL("row",ES158)-ER$157</f>
        <v>1</v>
      </c>
      <c r="ES158" s="120">
        <v>0</v>
      </c>
      <c r="ET158" s="121"/>
      <c r="EU158" s="122"/>
      <c r="EV158" s="109">
        <f ca="1">CELL("row",EW158)-EV$157</f>
        <v>1</v>
      </c>
      <c r="EW158" s="120">
        <v>0</v>
      </c>
      <c r="EX158" s="121"/>
      <c r="EZ158" s="109">
        <f ca="1">CELL("row",FA158)-EZ$157</f>
        <v>1</v>
      </c>
      <c r="FA158" s="120">
        <v>0</v>
      </c>
      <c r="FB158" s="123"/>
      <c r="FD158" s="109">
        <f ca="1">CELL("row",FE158)-FD$157</f>
        <v>1</v>
      </c>
      <c r="FE158" s="120">
        <v>0</v>
      </c>
      <c r="FF158" s="123"/>
      <c r="FH158" s="109">
        <f ca="1">CELL("row",FI158)-FH$157</f>
        <v>1</v>
      </c>
      <c r="FI158" s="120">
        <v>0</v>
      </c>
      <c r="FJ158" s="123"/>
      <c r="FL158" s="109">
        <f ca="1">CELL("row",FM158)-FL$157</f>
        <v>1</v>
      </c>
      <c r="FM158" s="117">
        <v>1</v>
      </c>
      <c r="FN158" s="118"/>
      <c r="FP158" s="109">
        <f t="shared" ref="FP158:FP180" ca="1" si="25">CELL("row",FQ158)-FP$157</f>
        <v>1</v>
      </c>
      <c r="FQ158" s="117">
        <v>1</v>
      </c>
      <c r="FR158" s="118" t="s">
        <v>96</v>
      </c>
      <c r="FT158" s="109">
        <f t="shared" ref="FT158:FT184" ca="1" si="26">CELL("row",FU158)-FT$157</f>
        <v>1</v>
      </c>
      <c r="FU158" s="117">
        <v>24</v>
      </c>
      <c r="FV158" s="118" t="s">
        <v>169</v>
      </c>
      <c r="FX158" s="444"/>
    </row>
    <row r="159" spans="1:180" ht="17.25" hidden="1" customHeight="1">
      <c r="A159" s="444"/>
      <c r="B159" s="444"/>
      <c r="C159" s="444"/>
      <c r="D159" s="444"/>
      <c r="E159" s="444"/>
      <c r="F159" s="444"/>
      <c r="G159" s="444"/>
      <c r="H159" s="444"/>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4"/>
      <c r="AO159" s="444"/>
      <c r="AP159" s="444"/>
      <c r="AQ159" s="444"/>
      <c r="AR159" s="444"/>
      <c r="AS159" s="444"/>
      <c r="AT159" s="444"/>
      <c r="AU159" s="444"/>
      <c r="AV159" s="444"/>
      <c r="AW159" s="444"/>
      <c r="AX159" s="444"/>
      <c r="AY159" s="444"/>
      <c r="AZ159" s="444"/>
      <c r="BA159" s="444"/>
      <c r="BB159" s="444"/>
      <c r="BC159" s="444"/>
      <c r="BD159" s="444"/>
      <c r="BE159" s="444"/>
      <c r="BF159" s="444"/>
      <c r="BG159" s="444"/>
      <c r="BH159" s="444"/>
      <c r="BI159" s="444"/>
      <c r="BJ159" s="444"/>
      <c r="BK159" s="444"/>
      <c r="BL159" s="444"/>
      <c r="BM159" s="444"/>
      <c r="BN159" s="444"/>
      <c r="BO159" s="444"/>
      <c r="BP159" s="444"/>
      <c r="BQ159" s="444"/>
      <c r="BR159" s="444"/>
      <c r="BS159" s="444"/>
      <c r="BT159" s="444"/>
      <c r="BU159" s="444"/>
      <c r="BV159" s="444"/>
      <c r="BW159" s="444"/>
      <c r="BX159" s="444"/>
      <c r="BY159" s="444"/>
      <c r="BZ159" s="444"/>
      <c r="CA159" s="444"/>
      <c r="CB159" s="444"/>
      <c r="CC159" s="444"/>
      <c r="CD159" s="444"/>
      <c r="CE159" s="444"/>
      <c r="CF159" s="444"/>
      <c r="CG159" s="444"/>
      <c r="CH159" s="444"/>
      <c r="CI159" s="444"/>
      <c r="CJ159" s="444"/>
      <c r="CK159" s="444"/>
      <c r="CL159" s="444"/>
      <c r="CM159" s="444"/>
      <c r="CN159" s="444"/>
      <c r="CO159" s="444"/>
      <c r="CP159" s="444"/>
      <c r="CQ159" s="444"/>
      <c r="CR159" s="109">
        <f ca="1">CELL("row",CS159)-CR$157</f>
        <v>2</v>
      </c>
      <c r="CS159" s="117">
        <v>2</v>
      </c>
      <c r="CT159" s="118" t="s">
        <v>102</v>
      </c>
      <c r="CU159" s="109"/>
      <c r="CV159" s="109">
        <f t="shared" ca="1" si="17"/>
        <v>2</v>
      </c>
      <c r="CW159" s="117">
        <v>2</v>
      </c>
      <c r="CX159" s="119" t="s">
        <v>103</v>
      </c>
      <c r="CY159" s="109"/>
      <c r="CZ159" s="109">
        <f t="shared" ca="1" si="18"/>
        <v>2</v>
      </c>
      <c r="DA159" s="117">
        <v>1</v>
      </c>
      <c r="DB159" s="119" t="s">
        <v>489</v>
      </c>
      <c r="DC159" s="109"/>
      <c r="DD159" s="109">
        <f t="shared" ca="1" si="19"/>
        <v>2</v>
      </c>
      <c r="DE159" s="117">
        <v>1</v>
      </c>
      <c r="DF159" s="119" t="s">
        <v>534</v>
      </c>
      <c r="DG159" s="109"/>
      <c r="DH159" s="109">
        <f t="shared" ca="1" si="20"/>
        <v>2</v>
      </c>
      <c r="DI159" s="117">
        <v>2</v>
      </c>
      <c r="DJ159" s="119" t="s">
        <v>599</v>
      </c>
      <c r="DK159" s="109"/>
      <c r="DL159" s="109">
        <f t="shared" ca="1" si="21"/>
        <v>2</v>
      </c>
      <c r="DM159" s="117">
        <v>1</v>
      </c>
      <c r="DN159" s="119" t="s">
        <v>98</v>
      </c>
      <c r="DO159" s="109"/>
      <c r="DP159" s="109">
        <f ca="1">CELL("row",DQ159)-DP$157</f>
        <v>2</v>
      </c>
      <c r="DQ159" s="117">
        <v>2</v>
      </c>
      <c r="DR159" s="118" t="s">
        <v>105</v>
      </c>
      <c r="DS159" s="109"/>
      <c r="DT159" s="109">
        <f ca="1">CELL("row",DU159)-DT$157</f>
        <v>2</v>
      </c>
      <c r="DU159" s="117">
        <v>1</v>
      </c>
      <c r="DV159" s="118" t="s">
        <v>739</v>
      </c>
      <c r="DW159" s="109"/>
      <c r="DX159" s="109">
        <f ca="1">CELL("row",DY159)-DX$157</f>
        <v>2</v>
      </c>
      <c r="DY159" s="117">
        <v>1</v>
      </c>
      <c r="DZ159" s="118" t="s">
        <v>300</v>
      </c>
      <c r="EA159" s="109"/>
      <c r="EB159" s="109">
        <f ca="1">CELL("row",EC159)-EB$157</f>
        <v>2</v>
      </c>
      <c r="EC159" s="117">
        <v>2</v>
      </c>
      <c r="ED159" s="118" t="s">
        <v>106</v>
      </c>
      <c r="EE159" s="109"/>
      <c r="EF159" s="109">
        <f t="shared" ca="1" si="22"/>
        <v>2</v>
      </c>
      <c r="EG159" s="117">
        <v>1</v>
      </c>
      <c r="EH159" s="119" t="s">
        <v>469</v>
      </c>
      <c r="EI159" s="109"/>
      <c r="EJ159" s="109">
        <f t="shared" ca="1" si="23"/>
        <v>2</v>
      </c>
      <c r="EK159" s="117">
        <v>10202</v>
      </c>
      <c r="EL159" s="118" t="s">
        <v>107</v>
      </c>
      <c r="EM159" s="109"/>
      <c r="EN159" s="109">
        <f t="shared" ca="1" si="24"/>
        <v>2</v>
      </c>
      <c r="EO159" s="117">
        <v>1</v>
      </c>
      <c r="EP159" s="118" t="s">
        <v>319</v>
      </c>
      <c r="EQ159" s="109"/>
      <c r="ER159" s="109">
        <f ca="1">CELL("row",ES159)-ER$157</f>
        <v>2</v>
      </c>
      <c r="ES159" s="120">
        <v>1</v>
      </c>
      <c r="ET159" s="121" t="s">
        <v>318</v>
      </c>
      <c r="EU159" s="122"/>
      <c r="EV159" s="109">
        <f ca="1">CELL("row",EW159)-EV$157</f>
        <v>2</v>
      </c>
      <c r="EW159" s="120">
        <v>1</v>
      </c>
      <c r="EX159" s="121" t="s">
        <v>313</v>
      </c>
      <c r="EZ159" s="109">
        <f ca="1">CELL("row",FA159)-EZ$157</f>
        <v>2</v>
      </c>
      <c r="FA159" s="120">
        <v>1</v>
      </c>
      <c r="FB159" s="123" t="s">
        <v>302</v>
      </c>
      <c r="FD159" s="109">
        <f ca="1">CELL("row",FE159)-FD$157</f>
        <v>2</v>
      </c>
      <c r="FE159" s="120">
        <v>1</v>
      </c>
      <c r="FF159" s="123" t="s">
        <v>559</v>
      </c>
      <c r="FH159" s="109">
        <f ca="1">CELL("row",FI159)-FH$157</f>
        <v>2</v>
      </c>
      <c r="FI159" s="120">
        <v>1</v>
      </c>
      <c r="FJ159" s="123" t="s">
        <v>373</v>
      </c>
      <c r="FL159" s="109">
        <f ca="1">CELL("row",FM159)-FL$157</f>
        <v>2</v>
      </c>
      <c r="FM159" s="117">
        <v>2</v>
      </c>
      <c r="FN159" s="118" t="s">
        <v>375</v>
      </c>
      <c r="FP159" s="109">
        <f t="shared" ca="1" si="25"/>
        <v>2</v>
      </c>
      <c r="FQ159" s="117">
        <v>2</v>
      </c>
      <c r="FR159" s="118" t="s">
        <v>103</v>
      </c>
      <c r="FT159" s="109">
        <f t="shared" ca="1" si="26"/>
        <v>2</v>
      </c>
      <c r="FU159" s="117">
        <v>25</v>
      </c>
      <c r="FV159" s="118" t="s">
        <v>171</v>
      </c>
      <c r="FX159" s="444"/>
    </row>
    <row r="160" spans="1:180" ht="17.25" hidden="1" customHeight="1">
      <c r="A160" s="444"/>
      <c r="B160" s="444"/>
      <c r="C160" s="444"/>
      <c r="D160" s="444"/>
      <c r="E160" s="444"/>
      <c r="F160" s="444"/>
      <c r="G160" s="444"/>
      <c r="H160" s="444"/>
      <c r="I160" s="444"/>
      <c r="J160" s="444"/>
      <c r="K160" s="444"/>
      <c r="L160" s="444"/>
      <c r="M160" s="444"/>
      <c r="N160" s="444"/>
      <c r="O160" s="444"/>
      <c r="P160" s="444"/>
      <c r="Q160" s="444"/>
      <c r="R160" s="444"/>
      <c r="S160" s="444"/>
      <c r="T160" s="444"/>
      <c r="U160" s="444"/>
      <c r="V160" s="444"/>
      <c r="W160" s="444"/>
      <c r="X160" s="444"/>
      <c r="Y160" s="444"/>
      <c r="Z160" s="444"/>
      <c r="AA160" s="444"/>
      <c r="AB160" s="444"/>
      <c r="AC160" s="444"/>
      <c r="AD160" s="444"/>
      <c r="AE160" s="444"/>
      <c r="AF160" s="444"/>
      <c r="AG160" s="444"/>
      <c r="AH160" s="444"/>
      <c r="AI160" s="444"/>
      <c r="AJ160" s="444"/>
      <c r="AK160" s="444"/>
      <c r="AL160" s="444"/>
      <c r="AM160" s="444"/>
      <c r="AN160" s="444"/>
      <c r="AO160" s="444"/>
      <c r="AP160" s="444"/>
      <c r="AQ160" s="444"/>
      <c r="AR160" s="444"/>
      <c r="AS160" s="444"/>
      <c r="AT160" s="444"/>
      <c r="AU160" s="444"/>
      <c r="AV160" s="444"/>
      <c r="AW160" s="444"/>
      <c r="AX160" s="444"/>
      <c r="AY160" s="444"/>
      <c r="AZ160" s="444"/>
      <c r="BA160" s="444"/>
      <c r="BB160" s="444"/>
      <c r="BC160" s="444"/>
      <c r="BD160" s="444"/>
      <c r="BE160" s="444"/>
      <c r="BF160" s="444"/>
      <c r="BG160" s="444"/>
      <c r="BH160" s="444"/>
      <c r="BI160" s="444"/>
      <c r="BJ160" s="444"/>
      <c r="BK160" s="444"/>
      <c r="BL160" s="444"/>
      <c r="BM160" s="444"/>
      <c r="BN160" s="444"/>
      <c r="BO160" s="444"/>
      <c r="BP160" s="444"/>
      <c r="BQ160" s="444"/>
      <c r="BR160" s="444"/>
      <c r="BS160" s="444"/>
      <c r="BT160" s="444"/>
      <c r="BU160" s="444"/>
      <c r="BV160" s="444"/>
      <c r="BW160" s="444"/>
      <c r="BX160" s="444"/>
      <c r="BY160" s="444"/>
      <c r="BZ160" s="444"/>
      <c r="CA160" s="444"/>
      <c r="CB160" s="444"/>
      <c r="CC160" s="444"/>
      <c r="CD160" s="444"/>
      <c r="CE160" s="444"/>
      <c r="CF160" s="444"/>
      <c r="CG160" s="444"/>
      <c r="CH160" s="444"/>
      <c r="CI160" s="444"/>
      <c r="CJ160" s="444"/>
      <c r="CK160" s="444"/>
      <c r="CL160" s="444"/>
      <c r="CM160" s="444"/>
      <c r="CN160" s="444"/>
      <c r="CO160" s="444"/>
      <c r="CP160" s="444"/>
      <c r="CQ160" s="444"/>
      <c r="CR160" s="109">
        <f ca="1">CELL("row",CS160)-CR$157</f>
        <v>3</v>
      </c>
      <c r="CS160" s="117">
        <v>9</v>
      </c>
      <c r="CT160" s="118" t="s">
        <v>108</v>
      </c>
      <c r="CU160" s="109"/>
      <c r="CV160" s="109">
        <f t="shared" ca="1" si="17"/>
        <v>3</v>
      </c>
      <c r="CW160" s="117">
        <v>3</v>
      </c>
      <c r="CX160" s="119" t="s">
        <v>109</v>
      </c>
      <c r="CY160" s="109"/>
      <c r="CZ160" s="109">
        <f t="shared" ca="1" si="18"/>
        <v>3</v>
      </c>
      <c r="DA160" s="117">
        <v>2</v>
      </c>
      <c r="DB160" s="119" t="s">
        <v>490</v>
      </c>
      <c r="DC160" s="109"/>
      <c r="DD160" s="109">
        <f t="shared" ca="1" si="19"/>
        <v>3</v>
      </c>
      <c r="DE160" s="117">
        <v>2</v>
      </c>
      <c r="DF160" s="119" t="s">
        <v>535</v>
      </c>
      <c r="DG160" s="109"/>
      <c r="DH160" s="109">
        <f t="shared" ca="1" si="20"/>
        <v>3</v>
      </c>
      <c r="DI160" s="117">
        <v>3</v>
      </c>
      <c r="DJ160" s="119" t="s">
        <v>110</v>
      </c>
      <c r="DK160" s="109"/>
      <c r="DL160" s="109">
        <f t="shared" ca="1" si="21"/>
        <v>3</v>
      </c>
      <c r="DM160" s="117">
        <v>2</v>
      </c>
      <c r="DN160" s="119" t="s">
        <v>463</v>
      </c>
      <c r="DO160" s="109"/>
      <c r="DP160" s="109">
        <f ca="1">CELL("row",DQ160)-DP$157</f>
        <v>3</v>
      </c>
      <c r="DQ160" s="117">
        <v>3</v>
      </c>
      <c r="DR160" s="118" t="s">
        <v>111</v>
      </c>
      <c r="DS160" s="109"/>
      <c r="DT160" s="109">
        <f ca="1">CELL("row",DU160)-DT$157</f>
        <v>3</v>
      </c>
      <c r="DU160" s="117">
        <v>2</v>
      </c>
      <c r="DV160" s="118" t="s">
        <v>740</v>
      </c>
      <c r="DW160" s="109"/>
      <c r="DX160" s="109">
        <f ca="1">CELL("row",DY160)-DX$157</f>
        <v>3</v>
      </c>
      <c r="DY160" s="117">
        <v>2</v>
      </c>
      <c r="DZ160" s="118" t="s">
        <v>301</v>
      </c>
      <c r="EA160" s="109"/>
      <c r="EB160" s="109">
        <f ca="1">CELL("row",EC160)-EB$157</f>
        <v>3</v>
      </c>
      <c r="EC160" s="117">
        <v>3</v>
      </c>
      <c r="ED160" s="118" t="s">
        <v>112</v>
      </c>
      <c r="EE160" s="109"/>
      <c r="EF160" s="109">
        <f t="shared" ca="1" si="22"/>
        <v>3</v>
      </c>
      <c r="EG160" s="117">
        <v>2</v>
      </c>
      <c r="EH160" s="119" t="s">
        <v>470</v>
      </c>
      <c r="EI160" s="109"/>
      <c r="EJ160" s="109">
        <f t="shared" ca="1" si="23"/>
        <v>3</v>
      </c>
      <c r="EK160" s="117">
        <v>11001</v>
      </c>
      <c r="EL160" s="118" t="s">
        <v>113</v>
      </c>
      <c r="EM160" s="109"/>
      <c r="EN160" s="109">
        <f t="shared" ca="1" si="24"/>
        <v>3</v>
      </c>
      <c r="EO160" s="117">
        <v>2</v>
      </c>
      <c r="EP160" s="118" t="s">
        <v>324</v>
      </c>
      <c r="EQ160" s="109"/>
      <c r="ER160" s="109">
        <f ca="1">CELL("row",ES160)-ER$157</f>
        <v>3</v>
      </c>
      <c r="ES160" s="120">
        <v>2</v>
      </c>
      <c r="ET160" s="121" t="s">
        <v>317</v>
      </c>
      <c r="EU160" s="109"/>
      <c r="EV160" s="109">
        <f ca="1">CELL("row",EW160)-EV$157</f>
        <v>3</v>
      </c>
      <c r="EW160" s="120">
        <v>2</v>
      </c>
      <c r="EX160" s="121" t="s">
        <v>314</v>
      </c>
      <c r="EZ160" s="109">
        <f ca="1">CELL("row",FA160)-EZ$157</f>
        <v>3</v>
      </c>
      <c r="FA160" s="120">
        <v>2</v>
      </c>
      <c r="FB160" s="123" t="s">
        <v>303</v>
      </c>
      <c r="FD160" s="109">
        <f ca="1">CELL("row",FE160)-FD$157</f>
        <v>3</v>
      </c>
      <c r="FE160" s="120">
        <v>2</v>
      </c>
      <c r="FF160" s="123" t="s">
        <v>560</v>
      </c>
      <c r="FH160" s="109">
        <f ca="1">CELL("row",FI160)-FH$157</f>
        <v>3</v>
      </c>
      <c r="FI160" s="120">
        <v>2</v>
      </c>
      <c r="FJ160" s="123" t="s">
        <v>374</v>
      </c>
      <c r="FL160" s="109">
        <f ca="1">CELL("row",FM160)-FL$157</f>
        <v>3</v>
      </c>
      <c r="FM160" s="117">
        <v>3</v>
      </c>
      <c r="FN160" s="118" t="s">
        <v>376</v>
      </c>
      <c r="FP160" s="109">
        <f t="shared" ca="1" si="25"/>
        <v>3</v>
      </c>
      <c r="FQ160" s="117">
        <v>3</v>
      </c>
      <c r="FR160" s="118" t="s">
        <v>109</v>
      </c>
      <c r="FT160" s="109">
        <f t="shared" ca="1" si="26"/>
        <v>3</v>
      </c>
      <c r="FU160" s="117">
        <v>26</v>
      </c>
      <c r="FV160" s="118" t="s">
        <v>172</v>
      </c>
      <c r="FX160" s="444"/>
    </row>
    <row r="161" spans="1:180" ht="17.25" hidden="1" customHeight="1">
      <c r="A161" s="444"/>
      <c r="B161" s="444"/>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4"/>
      <c r="AY161" s="444"/>
      <c r="AZ161" s="444"/>
      <c r="BA161" s="444"/>
      <c r="BB161" s="444"/>
      <c r="BC161" s="444"/>
      <c r="BD161" s="444"/>
      <c r="BE161" s="444"/>
      <c r="BF161" s="444"/>
      <c r="BG161" s="444"/>
      <c r="BH161" s="444"/>
      <c r="BI161" s="444"/>
      <c r="BJ161" s="444"/>
      <c r="BK161" s="444"/>
      <c r="BL161" s="444"/>
      <c r="BM161" s="444"/>
      <c r="BN161" s="444"/>
      <c r="BO161" s="444"/>
      <c r="BP161" s="444"/>
      <c r="BQ161" s="444"/>
      <c r="BR161" s="444"/>
      <c r="BS161" s="444"/>
      <c r="BT161" s="444"/>
      <c r="BU161" s="444"/>
      <c r="BV161" s="444"/>
      <c r="BW161" s="444"/>
      <c r="BX161" s="444"/>
      <c r="BY161" s="444"/>
      <c r="BZ161" s="444"/>
      <c r="CA161" s="444"/>
      <c r="CB161" s="444"/>
      <c r="CC161" s="444"/>
      <c r="CD161" s="444"/>
      <c r="CE161" s="444"/>
      <c r="CF161" s="444"/>
      <c r="CG161" s="444"/>
      <c r="CH161" s="444"/>
      <c r="CI161" s="444"/>
      <c r="CJ161" s="444"/>
      <c r="CK161" s="444"/>
      <c r="CL161" s="444"/>
      <c r="CM161" s="444"/>
      <c r="CN161" s="444"/>
      <c r="CO161" s="444"/>
      <c r="CP161" s="444"/>
      <c r="CQ161" s="444"/>
      <c r="CR161" s="109"/>
      <c r="CS161" s="109"/>
      <c r="CT161" s="109"/>
      <c r="CU161" s="109"/>
      <c r="CV161" s="109">
        <f t="shared" ca="1" si="17"/>
        <v>4</v>
      </c>
      <c r="CW161" s="117">
        <v>4</v>
      </c>
      <c r="CX161" s="119" t="s">
        <v>114</v>
      </c>
      <c r="CY161" s="109"/>
      <c r="CZ161" s="109">
        <f t="shared" ca="1" si="18"/>
        <v>4</v>
      </c>
      <c r="DA161" s="117">
        <v>3</v>
      </c>
      <c r="DB161" s="119" t="s">
        <v>491</v>
      </c>
      <c r="DC161" s="109"/>
      <c r="DD161" s="109">
        <f t="shared" ca="1" si="19"/>
        <v>4</v>
      </c>
      <c r="DE161" s="117">
        <v>3</v>
      </c>
      <c r="DF161" s="119" t="s">
        <v>536</v>
      </c>
      <c r="DG161" s="109"/>
      <c r="DH161" s="109">
        <f t="shared" ca="1" si="20"/>
        <v>4</v>
      </c>
      <c r="DI161" s="117">
        <v>4</v>
      </c>
      <c r="DJ161" s="119" t="s">
        <v>115</v>
      </c>
      <c r="DK161" s="109"/>
      <c r="DL161" s="109">
        <f t="shared" ca="1" si="21"/>
        <v>4</v>
      </c>
      <c r="DM161" s="117">
        <v>3</v>
      </c>
      <c r="DN161" s="128" t="s">
        <v>464</v>
      </c>
      <c r="DO161" s="109"/>
      <c r="DP161" s="109"/>
      <c r="DQ161" s="109"/>
      <c r="DR161" s="109"/>
      <c r="DS161" s="109"/>
      <c r="DT161" s="109"/>
      <c r="DU161" s="109"/>
      <c r="DV161" s="109"/>
      <c r="DW161" s="109"/>
      <c r="DX161" s="109"/>
      <c r="DY161" s="109"/>
      <c r="DZ161" s="109"/>
      <c r="EA161" s="109"/>
      <c r="EB161" s="109"/>
      <c r="EC161" s="109"/>
      <c r="ED161" s="109"/>
      <c r="EE161" s="109"/>
      <c r="EF161" s="109">
        <f t="shared" ca="1" si="22"/>
        <v>4</v>
      </c>
      <c r="EG161" s="117">
        <v>3</v>
      </c>
      <c r="EH161" s="119" t="s">
        <v>471</v>
      </c>
      <c r="EI161" s="109"/>
      <c r="EJ161" s="109">
        <f t="shared" ca="1" si="23"/>
        <v>4</v>
      </c>
      <c r="EK161" s="117">
        <v>11201</v>
      </c>
      <c r="EL161" s="118" t="s">
        <v>116</v>
      </c>
      <c r="EM161" s="109"/>
      <c r="EN161" s="109">
        <f t="shared" ca="1" si="24"/>
        <v>4</v>
      </c>
      <c r="EO161" s="117">
        <v>3</v>
      </c>
      <c r="EP161" s="118" t="s">
        <v>325</v>
      </c>
      <c r="EQ161" s="109"/>
      <c r="ER161" s="109"/>
      <c r="ES161" s="109"/>
      <c r="ET161" s="109"/>
      <c r="EU161" s="109"/>
      <c r="EV161" s="109"/>
      <c r="FL161" s="109">
        <f ca="1">CELL("row",FM161)-FL$157</f>
        <v>4</v>
      </c>
      <c r="FM161" s="117">
        <v>3</v>
      </c>
      <c r="FN161" s="118" t="s">
        <v>377</v>
      </c>
      <c r="FP161" s="109">
        <f t="shared" ca="1" si="25"/>
        <v>4</v>
      </c>
      <c r="FQ161" s="117">
        <v>4</v>
      </c>
      <c r="FR161" s="118" t="s">
        <v>114</v>
      </c>
      <c r="FT161" s="109">
        <f t="shared" ca="1" si="26"/>
        <v>4</v>
      </c>
      <c r="FU161" s="117">
        <v>28</v>
      </c>
      <c r="FV161" s="118" t="s">
        <v>174</v>
      </c>
      <c r="FX161" s="444"/>
    </row>
    <row r="162" spans="1:180" ht="17.25" hidden="1" customHeight="1">
      <c r="A162" s="444"/>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444"/>
      <c r="AY162" s="444"/>
      <c r="AZ162" s="444"/>
      <c r="BA162" s="444"/>
      <c r="BB162" s="444"/>
      <c r="BC162" s="444"/>
      <c r="BD162" s="444"/>
      <c r="BE162" s="444"/>
      <c r="BF162" s="444"/>
      <c r="BG162" s="444"/>
      <c r="BH162" s="444"/>
      <c r="BI162" s="444"/>
      <c r="BJ162" s="444"/>
      <c r="BK162" s="444"/>
      <c r="BL162" s="444"/>
      <c r="BM162" s="444"/>
      <c r="BN162" s="444"/>
      <c r="BO162" s="444"/>
      <c r="BP162" s="444"/>
      <c r="BQ162" s="444"/>
      <c r="BR162" s="444"/>
      <c r="BS162" s="444"/>
      <c r="BT162" s="444"/>
      <c r="BU162" s="444"/>
      <c r="BV162" s="444"/>
      <c r="BW162" s="444"/>
      <c r="BX162" s="444"/>
      <c r="BY162" s="444"/>
      <c r="BZ162" s="444"/>
      <c r="CA162" s="444"/>
      <c r="CB162" s="444"/>
      <c r="CC162" s="444"/>
      <c r="CD162" s="444"/>
      <c r="CE162" s="444"/>
      <c r="CF162" s="444"/>
      <c r="CG162" s="444"/>
      <c r="CH162" s="444"/>
      <c r="CI162" s="444"/>
      <c r="CJ162" s="444"/>
      <c r="CK162" s="444"/>
      <c r="CL162" s="444"/>
      <c r="CM162" s="444"/>
      <c r="CN162" s="444"/>
      <c r="CO162" s="444"/>
      <c r="CP162" s="444"/>
      <c r="CQ162" s="444"/>
      <c r="CR162" s="109"/>
      <c r="CS162" s="109"/>
      <c r="CT162" s="109"/>
      <c r="CU162" s="109"/>
      <c r="CV162" s="109">
        <f t="shared" ca="1" si="17"/>
        <v>5</v>
      </c>
      <c r="CW162" s="117">
        <v>5</v>
      </c>
      <c r="CX162" s="119" t="s">
        <v>117</v>
      </c>
      <c r="CY162" s="109"/>
      <c r="CZ162" s="109">
        <f t="shared" ca="1" si="18"/>
        <v>5</v>
      </c>
      <c r="DA162" s="117">
        <v>8</v>
      </c>
      <c r="DB162" s="119" t="s">
        <v>492</v>
      </c>
      <c r="DC162" s="109"/>
      <c r="DD162" s="109">
        <f t="shared" ca="1" si="19"/>
        <v>5</v>
      </c>
      <c r="DE162" s="117">
        <v>4</v>
      </c>
      <c r="DF162" s="119" t="s">
        <v>537</v>
      </c>
      <c r="DG162" s="109"/>
      <c r="DH162" s="109">
        <f t="shared" ca="1" si="20"/>
        <v>5</v>
      </c>
      <c r="DI162" s="117">
        <v>5</v>
      </c>
      <c r="DJ162" s="119" t="s">
        <v>118</v>
      </c>
      <c r="DK162" s="109"/>
      <c r="DL162" s="109">
        <f t="shared" ca="1" si="21"/>
        <v>5</v>
      </c>
      <c r="DM162" s="124">
        <v>4</v>
      </c>
      <c r="DN162" s="120" t="s">
        <v>465</v>
      </c>
      <c r="DO162" s="109"/>
      <c r="DP162" s="109"/>
      <c r="DQ162" s="109"/>
      <c r="DR162" s="109"/>
      <c r="DS162" s="109"/>
      <c r="DT162" s="109"/>
      <c r="DU162" s="109"/>
      <c r="DV162" s="109"/>
      <c r="DW162" s="109"/>
      <c r="DX162" s="109"/>
      <c r="DY162" s="109"/>
      <c r="DZ162" s="109"/>
      <c r="EA162" s="109"/>
      <c r="EB162" s="109"/>
      <c r="EC162" s="109"/>
      <c r="ED162" s="109"/>
      <c r="EE162" s="109"/>
      <c r="EF162" s="109">
        <f t="shared" ca="1" si="22"/>
        <v>5</v>
      </c>
      <c r="EG162" s="117">
        <v>4</v>
      </c>
      <c r="EH162" s="119" t="s">
        <v>472</v>
      </c>
      <c r="EI162" s="109"/>
      <c r="EJ162" s="109">
        <f t="shared" ca="1" si="23"/>
        <v>5</v>
      </c>
      <c r="EK162" s="117">
        <v>11202</v>
      </c>
      <c r="EL162" s="118" t="s">
        <v>119</v>
      </c>
      <c r="EM162" s="109"/>
      <c r="EN162" s="109">
        <f t="shared" ca="1" si="24"/>
        <v>5</v>
      </c>
      <c r="EO162" s="117">
        <v>4</v>
      </c>
      <c r="EP162" s="118" t="s">
        <v>326</v>
      </c>
      <c r="EQ162" s="109"/>
      <c r="ER162" s="109"/>
      <c r="EU162" s="109"/>
      <c r="EV162" s="109"/>
      <c r="EW162" s="109"/>
      <c r="EX162" s="109"/>
      <c r="FP162" s="109">
        <f t="shared" ca="1" si="25"/>
        <v>5</v>
      </c>
      <c r="FQ162" s="117">
        <v>5</v>
      </c>
      <c r="FR162" s="118" t="s">
        <v>117</v>
      </c>
      <c r="FT162" s="109">
        <f t="shared" ca="1" si="26"/>
        <v>5</v>
      </c>
      <c r="FU162" s="117">
        <v>29</v>
      </c>
      <c r="FV162" s="118" t="s">
        <v>176</v>
      </c>
      <c r="FX162" s="444"/>
    </row>
    <row r="163" spans="1:180" ht="17.25" hidden="1" customHeight="1">
      <c r="A163" s="444"/>
      <c r="B163" s="444"/>
      <c r="C163" s="444"/>
      <c r="D163" s="444"/>
      <c r="E163" s="444"/>
      <c r="F163" s="444"/>
      <c r="G163" s="444"/>
      <c r="H163" s="444"/>
      <c r="I163" s="444"/>
      <c r="J163" s="444"/>
      <c r="K163" s="444"/>
      <c r="L163" s="444"/>
      <c r="M163" s="444"/>
      <c r="N163" s="444"/>
      <c r="O163" s="444"/>
      <c r="P163" s="444"/>
      <c r="Q163" s="444"/>
      <c r="R163" s="444"/>
      <c r="S163" s="444"/>
      <c r="T163" s="444"/>
      <c r="U163" s="444"/>
      <c r="V163" s="444"/>
      <c r="W163" s="444"/>
      <c r="X163" s="444"/>
      <c r="Y163" s="444"/>
      <c r="Z163" s="444"/>
      <c r="AA163" s="444"/>
      <c r="AB163" s="444"/>
      <c r="AC163" s="444"/>
      <c r="AD163" s="444"/>
      <c r="AE163" s="444"/>
      <c r="AF163" s="444"/>
      <c r="AG163" s="444"/>
      <c r="AH163" s="444"/>
      <c r="AI163" s="444"/>
      <c r="AJ163" s="444"/>
      <c r="AK163" s="444"/>
      <c r="AL163" s="444"/>
      <c r="AM163" s="444"/>
      <c r="AN163" s="444"/>
      <c r="AO163" s="444"/>
      <c r="AP163" s="444"/>
      <c r="AQ163" s="444"/>
      <c r="AR163" s="444"/>
      <c r="AS163" s="444"/>
      <c r="AT163" s="444"/>
      <c r="AU163" s="444"/>
      <c r="AV163" s="444"/>
      <c r="AW163" s="444"/>
      <c r="AX163" s="444"/>
      <c r="AY163" s="444"/>
      <c r="AZ163" s="444"/>
      <c r="BA163" s="444"/>
      <c r="BB163" s="444"/>
      <c r="BC163" s="444"/>
      <c r="BD163" s="444"/>
      <c r="BE163" s="444"/>
      <c r="BF163" s="444"/>
      <c r="BG163" s="444"/>
      <c r="BH163" s="444"/>
      <c r="BI163" s="444"/>
      <c r="BJ163" s="444"/>
      <c r="BK163" s="444"/>
      <c r="BL163" s="444"/>
      <c r="BM163" s="444"/>
      <c r="BN163" s="444"/>
      <c r="BO163" s="444"/>
      <c r="BP163" s="444"/>
      <c r="BQ163" s="444"/>
      <c r="BR163" s="444"/>
      <c r="BS163" s="444"/>
      <c r="BT163" s="444"/>
      <c r="BU163" s="444"/>
      <c r="BV163" s="444"/>
      <c r="BW163" s="444"/>
      <c r="BX163" s="444"/>
      <c r="BY163" s="444"/>
      <c r="BZ163" s="444"/>
      <c r="CA163" s="444"/>
      <c r="CB163" s="444"/>
      <c r="CC163" s="444"/>
      <c r="CD163" s="444"/>
      <c r="CE163" s="444"/>
      <c r="CF163" s="444"/>
      <c r="CG163" s="444"/>
      <c r="CH163" s="444"/>
      <c r="CI163" s="444"/>
      <c r="CJ163" s="444"/>
      <c r="CK163" s="444"/>
      <c r="CL163" s="444"/>
      <c r="CM163" s="444"/>
      <c r="CN163" s="444"/>
      <c r="CO163" s="444"/>
      <c r="CP163" s="444"/>
      <c r="CQ163" s="444"/>
      <c r="CR163" s="109"/>
      <c r="CS163" s="109"/>
      <c r="CT163" s="109"/>
      <c r="CU163" s="109"/>
      <c r="CV163" s="109">
        <f t="shared" ca="1" si="17"/>
        <v>6</v>
      </c>
      <c r="CW163" s="117">
        <v>6</v>
      </c>
      <c r="CX163" s="119" t="s">
        <v>755</v>
      </c>
      <c r="CY163" s="109"/>
      <c r="CZ163" s="109">
        <f t="shared" ca="1" si="18"/>
        <v>6</v>
      </c>
      <c r="DA163" s="117">
        <v>9</v>
      </c>
      <c r="DB163" s="119" t="s">
        <v>493</v>
      </c>
      <c r="DC163" s="109"/>
      <c r="DD163" s="109">
        <f t="shared" ca="1" si="19"/>
        <v>6</v>
      </c>
      <c r="DE163" s="117">
        <v>5</v>
      </c>
      <c r="DF163" s="119" t="s">
        <v>538</v>
      </c>
      <c r="DG163" s="109"/>
      <c r="DH163" s="109">
        <f t="shared" ca="1" si="20"/>
        <v>6</v>
      </c>
      <c r="DI163" s="117">
        <v>6</v>
      </c>
      <c r="DJ163" s="119" t="s">
        <v>121</v>
      </c>
      <c r="DK163" s="109"/>
      <c r="DL163" s="109">
        <f t="shared" ca="1" si="21"/>
        <v>6</v>
      </c>
      <c r="DM163" s="124">
        <v>99</v>
      </c>
      <c r="DN163" s="120" t="s">
        <v>420</v>
      </c>
      <c r="DO163" s="109"/>
      <c r="DP163" s="109"/>
      <c r="DQ163" s="109"/>
      <c r="DR163" s="109"/>
      <c r="DS163" s="109"/>
      <c r="DT163" s="109"/>
      <c r="DU163" s="109"/>
      <c r="DV163" s="109"/>
      <c r="DW163" s="109"/>
      <c r="DX163" s="109"/>
      <c r="DY163" s="109"/>
      <c r="DZ163" s="109"/>
      <c r="EA163" s="109"/>
      <c r="EB163" s="109"/>
      <c r="EC163" s="109"/>
      <c r="ED163" s="109"/>
      <c r="EE163" s="109"/>
      <c r="EF163" s="109">
        <f t="shared" ca="1" si="22"/>
        <v>6</v>
      </c>
      <c r="EG163" s="117">
        <v>8</v>
      </c>
      <c r="EH163" s="119" t="s">
        <v>474</v>
      </c>
      <c r="EI163" s="109"/>
      <c r="EJ163" s="109">
        <f t="shared" ca="1" si="23"/>
        <v>6</v>
      </c>
      <c r="EK163" s="117">
        <v>11203</v>
      </c>
      <c r="EL163" s="118" t="s">
        <v>122</v>
      </c>
      <c r="EM163" s="109"/>
      <c r="EN163" s="109">
        <f t="shared" ca="1" si="24"/>
        <v>6</v>
      </c>
      <c r="EO163" s="117">
        <v>5</v>
      </c>
      <c r="EP163" s="118" t="s">
        <v>327</v>
      </c>
      <c r="EQ163" s="109"/>
      <c r="ER163" s="109"/>
      <c r="ES163" s="109"/>
      <c r="ET163" s="109"/>
      <c r="EU163" s="109"/>
      <c r="EV163" s="109"/>
      <c r="EW163" s="109"/>
      <c r="EX163" s="109"/>
      <c r="FP163" s="109">
        <f t="shared" ca="1" si="25"/>
        <v>6</v>
      </c>
      <c r="FQ163" s="117">
        <v>6</v>
      </c>
      <c r="FR163" s="118" t="s">
        <v>120</v>
      </c>
      <c r="FT163" s="109">
        <f t="shared" ca="1" si="26"/>
        <v>6</v>
      </c>
      <c r="FU163" s="117">
        <v>30</v>
      </c>
      <c r="FV163" s="118" t="s">
        <v>178</v>
      </c>
      <c r="FX163" s="444"/>
    </row>
    <row r="164" spans="1:180" ht="17.25" hidden="1" customHeight="1">
      <c r="A164" s="444"/>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444"/>
      <c r="Y164" s="444"/>
      <c r="Z164" s="444"/>
      <c r="AA164" s="444"/>
      <c r="AB164" s="444"/>
      <c r="AC164" s="444"/>
      <c r="AD164" s="444"/>
      <c r="AE164" s="444"/>
      <c r="AF164" s="444"/>
      <c r="AG164" s="444"/>
      <c r="AH164" s="444"/>
      <c r="AI164" s="444"/>
      <c r="AJ164" s="444"/>
      <c r="AK164" s="444"/>
      <c r="AL164" s="444"/>
      <c r="AM164" s="444"/>
      <c r="AN164" s="444"/>
      <c r="AO164" s="444"/>
      <c r="AP164" s="444"/>
      <c r="AQ164" s="444"/>
      <c r="AR164" s="444"/>
      <c r="AS164" s="444"/>
      <c r="AT164" s="444"/>
      <c r="AU164" s="444"/>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444"/>
      <c r="CE164" s="444"/>
      <c r="CF164" s="444"/>
      <c r="CG164" s="444"/>
      <c r="CH164" s="444"/>
      <c r="CI164" s="444"/>
      <c r="CJ164" s="444"/>
      <c r="CK164" s="444"/>
      <c r="CL164" s="444"/>
      <c r="CM164" s="444"/>
      <c r="CN164" s="444"/>
      <c r="CO164" s="444"/>
      <c r="CP164" s="444"/>
      <c r="CQ164" s="444"/>
      <c r="CR164" s="109"/>
      <c r="CS164" s="109"/>
      <c r="CT164" s="109"/>
      <c r="CU164" s="109"/>
      <c r="CV164" s="109">
        <f t="shared" ca="1" si="17"/>
        <v>7</v>
      </c>
      <c r="CW164" s="117">
        <v>7</v>
      </c>
      <c r="CX164" s="119" t="s">
        <v>123</v>
      </c>
      <c r="CY164" s="109"/>
      <c r="CZ164" s="109">
        <f t="shared" ca="1" si="18"/>
        <v>7</v>
      </c>
      <c r="DA164" s="117">
        <v>17</v>
      </c>
      <c r="DB164" s="119" t="s">
        <v>494</v>
      </c>
      <c r="DC164" s="109"/>
      <c r="DD164" s="109">
        <f t="shared" ca="1" si="19"/>
        <v>7</v>
      </c>
      <c r="DE164" s="117">
        <v>6</v>
      </c>
      <c r="DF164" s="119" t="s">
        <v>443</v>
      </c>
      <c r="DG164" s="109"/>
      <c r="DH164" s="109">
        <f t="shared" ca="1" si="20"/>
        <v>7</v>
      </c>
      <c r="DI164" s="117">
        <v>7</v>
      </c>
      <c r="DJ164" s="119" t="s">
        <v>124</v>
      </c>
      <c r="DK164" s="109"/>
      <c r="DL164" s="109"/>
      <c r="DM164" s="109"/>
      <c r="DN164" s="109"/>
      <c r="DO164" s="109"/>
      <c r="DP164" s="109"/>
      <c r="DQ164" s="109"/>
      <c r="DR164" s="109"/>
      <c r="DS164" s="109"/>
      <c r="DT164" s="109"/>
      <c r="DU164" s="109"/>
      <c r="DV164" s="109"/>
      <c r="DW164" s="109"/>
      <c r="DX164" s="109"/>
      <c r="DY164" s="308" t="s">
        <v>781</v>
      </c>
      <c r="EA164" s="109"/>
      <c r="EB164" s="109"/>
      <c r="EC164" s="109"/>
      <c r="ED164" s="109"/>
      <c r="EE164" s="109"/>
      <c r="EF164" s="109">
        <f t="shared" ca="1" si="22"/>
        <v>7</v>
      </c>
      <c r="EG164" s="117">
        <v>17</v>
      </c>
      <c r="EH164" s="119" t="s">
        <v>480</v>
      </c>
      <c r="EI164" s="109"/>
      <c r="EJ164" s="109">
        <f t="shared" ca="1" si="23"/>
        <v>7</v>
      </c>
      <c r="EK164" s="117">
        <v>11204</v>
      </c>
      <c r="EL164" s="118" t="s">
        <v>125</v>
      </c>
      <c r="EM164" s="109"/>
      <c r="EN164" s="109">
        <f t="shared" ca="1" si="24"/>
        <v>7</v>
      </c>
      <c r="EO164" s="117">
        <v>6</v>
      </c>
      <c r="EP164" s="118" t="s">
        <v>328</v>
      </c>
      <c r="EQ164" s="109"/>
      <c r="ER164" s="109"/>
      <c r="ES164" s="109"/>
      <c r="ET164" s="109"/>
      <c r="EU164" s="109"/>
      <c r="EV164" s="109"/>
      <c r="EW164" s="109"/>
      <c r="EX164" s="109"/>
      <c r="FP164" s="109">
        <f t="shared" ca="1" si="25"/>
        <v>7</v>
      </c>
      <c r="FQ164" s="117">
        <v>7</v>
      </c>
      <c r="FR164" s="118" t="s">
        <v>123</v>
      </c>
      <c r="FT164" s="109">
        <f t="shared" ca="1" si="26"/>
        <v>7</v>
      </c>
      <c r="FU164" s="117">
        <v>31</v>
      </c>
      <c r="FV164" s="118" t="s">
        <v>180</v>
      </c>
      <c r="FX164" s="444"/>
    </row>
    <row r="165" spans="1:180" ht="17.25" hidden="1" customHeight="1">
      <c r="A165" s="444"/>
      <c r="B165" s="444"/>
      <c r="C165" s="444"/>
      <c r="D165" s="444"/>
      <c r="E165" s="444"/>
      <c r="F165" s="444"/>
      <c r="G165" s="444"/>
      <c r="H165" s="444"/>
      <c r="I165" s="444"/>
      <c r="J165" s="444"/>
      <c r="K165" s="444"/>
      <c r="L165" s="444"/>
      <c r="M165" s="444"/>
      <c r="N165" s="444"/>
      <c r="O165" s="444"/>
      <c r="P165" s="444"/>
      <c r="Q165" s="444"/>
      <c r="R165" s="444"/>
      <c r="S165" s="444"/>
      <c r="T165" s="444"/>
      <c r="U165" s="444"/>
      <c r="V165" s="444"/>
      <c r="W165" s="444"/>
      <c r="X165" s="444"/>
      <c r="Y165" s="444"/>
      <c r="Z165" s="444"/>
      <c r="AA165" s="444"/>
      <c r="AB165" s="444"/>
      <c r="AC165" s="444"/>
      <c r="AD165" s="444"/>
      <c r="AE165" s="444"/>
      <c r="AF165" s="444"/>
      <c r="AG165" s="444"/>
      <c r="AH165" s="444"/>
      <c r="AI165" s="444"/>
      <c r="AJ165" s="444"/>
      <c r="AK165" s="444"/>
      <c r="AL165" s="444"/>
      <c r="AM165" s="444"/>
      <c r="AN165" s="444"/>
      <c r="AO165" s="444"/>
      <c r="AP165" s="444"/>
      <c r="AQ165" s="444"/>
      <c r="AR165" s="444"/>
      <c r="AS165" s="444"/>
      <c r="AT165" s="444"/>
      <c r="AU165" s="444"/>
      <c r="AV165" s="444"/>
      <c r="AW165" s="444"/>
      <c r="AX165" s="444"/>
      <c r="AY165" s="444"/>
      <c r="AZ165" s="444"/>
      <c r="BA165" s="444"/>
      <c r="BB165" s="444"/>
      <c r="BC165" s="444"/>
      <c r="BD165" s="444"/>
      <c r="BE165" s="444"/>
      <c r="BF165" s="444"/>
      <c r="BG165" s="444"/>
      <c r="BH165" s="444"/>
      <c r="BI165" s="444"/>
      <c r="BJ165" s="444"/>
      <c r="BK165" s="444"/>
      <c r="BL165" s="444"/>
      <c r="BM165" s="444"/>
      <c r="BN165" s="444"/>
      <c r="BO165" s="444"/>
      <c r="BP165" s="444"/>
      <c r="BQ165" s="444"/>
      <c r="BR165" s="444"/>
      <c r="BS165" s="444"/>
      <c r="BT165" s="444"/>
      <c r="BU165" s="444"/>
      <c r="BV165" s="444"/>
      <c r="BW165" s="444"/>
      <c r="BX165" s="444"/>
      <c r="BY165" s="444"/>
      <c r="BZ165" s="444"/>
      <c r="CA165" s="444"/>
      <c r="CB165" s="444"/>
      <c r="CC165" s="444"/>
      <c r="CD165" s="444"/>
      <c r="CE165" s="444"/>
      <c r="CF165" s="444"/>
      <c r="CG165" s="444"/>
      <c r="CH165" s="444"/>
      <c r="CI165" s="444"/>
      <c r="CJ165" s="444"/>
      <c r="CK165" s="444"/>
      <c r="CL165" s="444"/>
      <c r="CM165" s="444"/>
      <c r="CN165" s="444"/>
      <c r="CO165" s="444"/>
      <c r="CP165" s="444"/>
      <c r="CQ165" s="444"/>
      <c r="CR165" s="109"/>
      <c r="CS165" s="109"/>
      <c r="CT165" s="109"/>
      <c r="CU165" s="109"/>
      <c r="CV165" s="109">
        <f t="shared" ca="1" si="17"/>
        <v>8</v>
      </c>
      <c r="CW165" s="117">
        <v>8</v>
      </c>
      <c r="CX165" s="119" t="s">
        <v>126</v>
      </c>
      <c r="CY165" s="109"/>
      <c r="CZ165" s="109">
        <f t="shared" ca="1" si="18"/>
        <v>8</v>
      </c>
      <c r="DA165" s="117">
        <v>26</v>
      </c>
      <c r="DB165" s="119" t="s">
        <v>173</v>
      </c>
      <c r="DC165" s="109"/>
      <c r="DD165" s="109">
        <f t="shared" ca="1" si="19"/>
        <v>8</v>
      </c>
      <c r="DE165" s="117">
        <v>7</v>
      </c>
      <c r="DF165" s="119" t="s">
        <v>539</v>
      </c>
      <c r="DG165" s="109"/>
      <c r="DH165" s="109">
        <f t="shared" ca="1" si="20"/>
        <v>8</v>
      </c>
      <c r="DI165" s="117">
        <v>8</v>
      </c>
      <c r="DJ165" s="119" t="s">
        <v>127</v>
      </c>
      <c r="DK165" s="109"/>
      <c r="DL165" s="109"/>
      <c r="DM165" s="109"/>
      <c r="DN165" s="109"/>
      <c r="DO165" s="109"/>
      <c r="DP165" s="109"/>
      <c r="DQ165" s="109"/>
      <c r="DR165" s="109"/>
      <c r="DS165" s="109"/>
      <c r="DT165" s="109"/>
      <c r="DU165" s="109"/>
      <c r="DV165" s="109"/>
      <c r="DW165" s="109"/>
      <c r="DX165" s="109">
        <f ca="1">CELL("row",DY165)</f>
        <v>165</v>
      </c>
      <c r="DY165" s="112" t="s">
        <v>92</v>
      </c>
      <c r="DZ165" s="114" t="s">
        <v>93</v>
      </c>
      <c r="EA165" s="109"/>
      <c r="EB165" s="109"/>
      <c r="EC165" s="109"/>
      <c r="ED165" s="109"/>
      <c r="EE165" s="109"/>
      <c r="EF165" s="109">
        <f t="shared" ca="1" si="22"/>
        <v>8</v>
      </c>
      <c r="EG165" s="117">
        <v>16</v>
      </c>
      <c r="EH165" s="119" t="s">
        <v>482</v>
      </c>
      <c r="EI165" s="109"/>
      <c r="EJ165" s="109">
        <f t="shared" ca="1" si="23"/>
        <v>8</v>
      </c>
      <c r="EK165" s="117">
        <v>11205</v>
      </c>
      <c r="EL165" s="118" t="s">
        <v>128</v>
      </c>
      <c r="EM165" s="109"/>
      <c r="EN165" s="109">
        <f t="shared" ca="1" si="24"/>
        <v>8</v>
      </c>
      <c r="EO165" s="117">
        <v>7</v>
      </c>
      <c r="EP165" s="118" t="s">
        <v>329</v>
      </c>
      <c r="EQ165" s="109"/>
      <c r="ER165" s="109"/>
      <c r="ES165" s="446"/>
      <c r="ET165" s="446"/>
      <c r="EU165" s="446"/>
      <c r="EV165" s="446"/>
      <c r="EW165" s="446"/>
      <c r="EX165" s="446"/>
      <c r="EY165" s="447"/>
      <c r="EZ165" s="447"/>
      <c r="FA165" s="447"/>
      <c r="FB165" s="447"/>
      <c r="FC165" s="444"/>
      <c r="FD165" s="444"/>
      <c r="FE165" s="444"/>
      <c r="FF165" s="444"/>
      <c r="FG165" s="444"/>
      <c r="FH165" s="444"/>
      <c r="FI165" s="444"/>
      <c r="FJ165" s="444"/>
      <c r="FK165" s="444"/>
      <c r="FL165" s="444"/>
      <c r="FM165" s="444"/>
      <c r="FN165" s="444"/>
      <c r="FP165" s="109">
        <f t="shared" ca="1" si="25"/>
        <v>8</v>
      </c>
      <c r="FQ165" s="117">
        <v>8</v>
      </c>
      <c r="FR165" s="118" t="s">
        <v>126</v>
      </c>
      <c r="FT165" s="109">
        <f t="shared" ca="1" si="26"/>
        <v>8</v>
      </c>
      <c r="FU165" s="117">
        <v>32</v>
      </c>
      <c r="FV165" s="118" t="s">
        <v>182</v>
      </c>
      <c r="FX165" s="444"/>
    </row>
    <row r="166" spans="1:180" ht="17.25" hidden="1" customHeight="1">
      <c r="A166" s="444"/>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4"/>
      <c r="AX166" s="444"/>
      <c r="AY166" s="444"/>
      <c r="AZ166" s="444"/>
      <c r="BA166" s="444"/>
      <c r="BB166" s="444"/>
      <c r="BC166" s="444"/>
      <c r="BD166" s="444"/>
      <c r="BE166" s="444"/>
      <c r="BF166" s="444"/>
      <c r="BG166" s="444"/>
      <c r="BH166" s="444"/>
      <c r="BI166" s="444"/>
      <c r="BJ166" s="444"/>
      <c r="BK166" s="444"/>
      <c r="BL166" s="444"/>
      <c r="BM166" s="444"/>
      <c r="BN166" s="444"/>
      <c r="BO166" s="444"/>
      <c r="BP166" s="444"/>
      <c r="BQ166" s="444"/>
      <c r="BR166" s="444"/>
      <c r="BS166" s="444"/>
      <c r="BT166" s="444"/>
      <c r="BU166" s="444"/>
      <c r="BV166" s="444"/>
      <c r="BW166" s="444"/>
      <c r="BX166" s="444"/>
      <c r="BY166" s="444"/>
      <c r="BZ166" s="444"/>
      <c r="CA166" s="444"/>
      <c r="CB166" s="444"/>
      <c r="CC166" s="444"/>
      <c r="CD166" s="444"/>
      <c r="CE166" s="444"/>
      <c r="CF166" s="444"/>
      <c r="CG166" s="444"/>
      <c r="CH166" s="444"/>
      <c r="CI166" s="444"/>
      <c r="CJ166" s="444"/>
      <c r="CK166" s="444"/>
      <c r="CL166" s="444"/>
      <c r="CM166" s="444"/>
      <c r="CN166" s="444"/>
      <c r="CO166" s="444"/>
      <c r="CP166" s="444"/>
      <c r="CQ166" s="444"/>
      <c r="CR166" s="109"/>
      <c r="CS166" s="109"/>
      <c r="CT166" s="109"/>
      <c r="CU166" s="109"/>
      <c r="CV166" s="109">
        <f t="shared" ca="1" si="17"/>
        <v>9</v>
      </c>
      <c r="CW166" s="117">
        <v>9</v>
      </c>
      <c r="CX166" s="119" t="s">
        <v>129</v>
      </c>
      <c r="CY166" s="109"/>
      <c r="CZ166" s="109">
        <f t="shared" ca="1" si="18"/>
        <v>9</v>
      </c>
      <c r="DA166" s="117">
        <v>23</v>
      </c>
      <c r="DB166" s="119" t="s">
        <v>167</v>
      </c>
      <c r="DC166" s="109"/>
      <c r="DD166" s="109">
        <f t="shared" ca="1" si="19"/>
        <v>9</v>
      </c>
      <c r="DE166" s="117">
        <v>8</v>
      </c>
      <c r="DF166" s="119" t="s">
        <v>540</v>
      </c>
      <c r="DG166" s="109"/>
      <c r="DH166" s="109">
        <f t="shared" ca="1" si="20"/>
        <v>9</v>
      </c>
      <c r="DI166" s="117">
        <v>9</v>
      </c>
      <c r="DJ166" s="119" t="s">
        <v>130</v>
      </c>
      <c r="DK166" s="109"/>
      <c r="DL166" s="109"/>
      <c r="DM166" s="109"/>
      <c r="DN166" s="109"/>
      <c r="DO166" s="109"/>
      <c r="DP166" s="109"/>
      <c r="DQ166" s="109"/>
      <c r="DR166" s="109"/>
      <c r="DS166" s="109"/>
      <c r="DT166" s="109"/>
      <c r="DU166" s="109"/>
      <c r="DV166" s="109"/>
      <c r="DW166" s="109"/>
      <c r="DX166" s="109">
        <f ca="1">CELL("row",DY166)-DX$165</f>
        <v>1</v>
      </c>
      <c r="DY166" s="117">
        <v>5</v>
      </c>
      <c r="DZ166" s="119" t="s">
        <v>934</v>
      </c>
      <c r="EA166" s="109">
        <v>4</v>
      </c>
      <c r="EB166" s="109"/>
      <c r="EC166" s="109"/>
      <c r="ED166" s="109"/>
      <c r="EE166" s="109"/>
      <c r="EF166" s="109">
        <f t="shared" ca="1" si="22"/>
        <v>9</v>
      </c>
      <c r="EG166" s="117">
        <v>15</v>
      </c>
      <c r="EH166" s="119" t="s">
        <v>481</v>
      </c>
      <c r="EI166" s="109"/>
      <c r="EJ166" s="109">
        <f t="shared" ca="1" si="23"/>
        <v>9</v>
      </c>
      <c r="EK166" s="117">
        <v>11208</v>
      </c>
      <c r="EL166" s="118" t="s">
        <v>131</v>
      </c>
      <c r="EM166" s="109"/>
      <c r="EN166" s="109">
        <f t="shared" ca="1" si="24"/>
        <v>9</v>
      </c>
      <c r="EO166" s="117">
        <v>8</v>
      </c>
      <c r="EP166" s="118" t="s">
        <v>330</v>
      </c>
      <c r="EQ166" s="109"/>
      <c r="ER166" s="109"/>
      <c r="ES166" s="446"/>
      <c r="ET166" s="446"/>
      <c r="EU166" s="446"/>
      <c r="EV166" s="446"/>
      <c r="EW166" s="446"/>
      <c r="EX166" s="446"/>
      <c r="EY166" s="447"/>
      <c r="EZ166" s="447"/>
      <c r="FA166" s="447"/>
      <c r="FB166" s="447"/>
      <c r="FC166" s="444"/>
      <c r="FD166" s="444"/>
      <c r="FE166" s="444"/>
      <c r="FF166" s="444"/>
      <c r="FG166" s="444"/>
      <c r="FH166" s="444"/>
      <c r="FI166" s="444"/>
      <c r="FJ166" s="444"/>
      <c r="FK166" s="444"/>
      <c r="FL166" s="444"/>
      <c r="FM166" s="444"/>
      <c r="FN166" s="444"/>
      <c r="FP166" s="109">
        <f t="shared" ca="1" si="25"/>
        <v>9</v>
      </c>
      <c r="FQ166" s="117">
        <v>9</v>
      </c>
      <c r="FR166" s="118" t="s">
        <v>129</v>
      </c>
      <c r="FT166" s="109">
        <f t="shared" ca="1" si="26"/>
        <v>9</v>
      </c>
      <c r="FU166" s="117">
        <v>33</v>
      </c>
      <c r="FV166" s="118" t="s">
        <v>183</v>
      </c>
      <c r="FX166" s="444"/>
    </row>
    <row r="167" spans="1:180" ht="17.25" hidden="1" customHeight="1">
      <c r="A167" s="444"/>
      <c r="B167" s="444"/>
      <c r="C167" s="444"/>
      <c r="D167" s="444"/>
      <c r="E167" s="444"/>
      <c r="F167" s="444"/>
      <c r="G167" s="444"/>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444"/>
      <c r="AX167" s="444"/>
      <c r="AY167" s="444"/>
      <c r="AZ167" s="444"/>
      <c r="BA167" s="444"/>
      <c r="BB167" s="444"/>
      <c r="BC167" s="444"/>
      <c r="BD167" s="444"/>
      <c r="BE167" s="444"/>
      <c r="BF167" s="444"/>
      <c r="BG167" s="444"/>
      <c r="BH167" s="444"/>
      <c r="BI167" s="444"/>
      <c r="BJ167" s="444"/>
      <c r="BK167" s="444"/>
      <c r="BL167" s="444"/>
      <c r="BM167" s="444"/>
      <c r="BN167" s="444"/>
      <c r="BO167" s="444"/>
      <c r="BP167" s="444"/>
      <c r="BQ167" s="444"/>
      <c r="BR167" s="444"/>
      <c r="BS167" s="444"/>
      <c r="BT167" s="444"/>
      <c r="BU167" s="444"/>
      <c r="BV167" s="444"/>
      <c r="BW167" s="444"/>
      <c r="BX167" s="444"/>
      <c r="BY167" s="444"/>
      <c r="BZ167" s="444"/>
      <c r="CA167" s="444"/>
      <c r="CB167" s="444"/>
      <c r="CC167" s="444"/>
      <c r="CD167" s="444"/>
      <c r="CE167" s="444"/>
      <c r="CF167" s="444"/>
      <c r="CG167" s="444"/>
      <c r="CH167" s="444"/>
      <c r="CI167" s="444"/>
      <c r="CJ167" s="444"/>
      <c r="CK167" s="444"/>
      <c r="CL167" s="444"/>
      <c r="CM167" s="444"/>
      <c r="CN167" s="444"/>
      <c r="CO167" s="444"/>
      <c r="CP167" s="444"/>
      <c r="CQ167" s="444"/>
      <c r="CR167" s="109"/>
      <c r="CS167" s="109"/>
      <c r="CT167" s="109"/>
      <c r="CU167" s="109"/>
      <c r="CV167" s="109">
        <f t="shared" ca="1" si="17"/>
        <v>10</v>
      </c>
      <c r="CW167" s="117">
        <v>10</v>
      </c>
      <c r="CX167" s="119" t="s">
        <v>132</v>
      </c>
      <c r="CY167" s="109"/>
      <c r="CZ167" s="109">
        <f t="shared" ca="1" si="18"/>
        <v>10</v>
      </c>
      <c r="DA167" s="117">
        <v>33</v>
      </c>
      <c r="DB167" s="119" t="s">
        <v>941</v>
      </c>
      <c r="DC167" s="109"/>
      <c r="DD167" s="109">
        <f t="shared" ca="1" si="19"/>
        <v>10</v>
      </c>
      <c r="DE167" s="117">
        <v>9</v>
      </c>
      <c r="DF167" s="119" t="s">
        <v>541</v>
      </c>
      <c r="DG167" s="109"/>
      <c r="DH167" s="109">
        <f t="shared" ca="1" si="20"/>
        <v>10</v>
      </c>
      <c r="DI167" s="117">
        <v>10</v>
      </c>
      <c r="DJ167" s="119" t="s">
        <v>133</v>
      </c>
      <c r="DK167" s="109"/>
      <c r="DL167" s="109"/>
      <c r="DM167" s="446"/>
      <c r="DN167" s="446"/>
      <c r="DO167" s="446"/>
      <c r="DP167" s="446"/>
      <c r="DQ167" s="446"/>
      <c r="DR167" s="446"/>
      <c r="DS167" s="446"/>
      <c r="DT167" s="446"/>
      <c r="DU167" s="446"/>
      <c r="DV167" s="446"/>
      <c r="DW167" s="446"/>
      <c r="DX167" s="109">
        <f ca="1">CELL("row",DY167)-DX$165</f>
        <v>2</v>
      </c>
      <c r="DY167" s="117">
        <v>1</v>
      </c>
      <c r="DZ167" s="119" t="s">
        <v>785</v>
      </c>
      <c r="EA167" s="109">
        <v>1</v>
      </c>
      <c r="EB167" s="109"/>
      <c r="EC167" s="109"/>
      <c r="ED167" s="109"/>
      <c r="EE167" s="109"/>
      <c r="EF167" s="109">
        <f t="shared" ca="1" si="22"/>
        <v>10</v>
      </c>
      <c r="EG167" s="117">
        <v>9</v>
      </c>
      <c r="EH167" s="119" t="s">
        <v>483</v>
      </c>
      <c r="EI167" s="109"/>
      <c r="EJ167" s="109">
        <f t="shared" ca="1" si="23"/>
        <v>10</v>
      </c>
      <c r="EK167" s="117">
        <v>11220</v>
      </c>
      <c r="EL167" s="118" t="s">
        <v>134</v>
      </c>
      <c r="EM167" s="109"/>
      <c r="EN167" s="109">
        <f t="shared" ca="1" si="24"/>
        <v>10</v>
      </c>
      <c r="EO167" s="117">
        <v>9</v>
      </c>
      <c r="EP167" s="118" t="s">
        <v>331</v>
      </c>
      <c r="EQ167" s="109"/>
      <c r="ER167" s="109"/>
      <c r="ES167" s="446"/>
      <c r="ET167" s="446"/>
      <c r="EU167" s="446"/>
      <c r="EV167" s="446"/>
      <c r="EW167" s="446"/>
      <c r="EX167" s="446"/>
      <c r="EY167" s="447"/>
      <c r="EZ167" s="447"/>
      <c r="FA167" s="447"/>
      <c r="FB167" s="447"/>
      <c r="FC167" s="444"/>
      <c r="FD167" s="444"/>
      <c r="FE167" s="444"/>
      <c r="FF167" s="444"/>
      <c r="FG167" s="444"/>
      <c r="FH167" s="444"/>
      <c r="FI167" s="444"/>
      <c r="FJ167" s="444"/>
      <c r="FK167" s="444"/>
      <c r="FL167" s="444"/>
      <c r="FM167" s="444"/>
      <c r="FN167" s="444"/>
      <c r="FP167" s="109">
        <f t="shared" ca="1" si="25"/>
        <v>10</v>
      </c>
      <c r="FQ167" s="117">
        <v>10</v>
      </c>
      <c r="FR167" s="118" t="s">
        <v>132</v>
      </c>
      <c r="FT167" s="109">
        <f t="shared" ca="1" si="26"/>
        <v>10</v>
      </c>
      <c r="FU167" s="117">
        <v>34</v>
      </c>
      <c r="FV167" s="118" t="s">
        <v>185</v>
      </c>
      <c r="FX167" s="444"/>
    </row>
    <row r="168" spans="1:180" ht="17.25" hidden="1" customHeight="1">
      <c r="A168" s="444"/>
      <c r="B168" s="444"/>
      <c r="C168" s="444"/>
      <c r="D168" s="444"/>
      <c r="E168" s="444"/>
      <c r="F168" s="444"/>
      <c r="G168" s="444"/>
      <c r="H168" s="444"/>
      <c r="I168" s="444"/>
      <c r="J168" s="444"/>
      <c r="K168" s="444"/>
      <c r="L168" s="444"/>
      <c r="M168" s="444"/>
      <c r="N168" s="444"/>
      <c r="O168" s="444"/>
      <c r="P168" s="444"/>
      <c r="Q168" s="444"/>
      <c r="R168" s="444"/>
      <c r="S168" s="444"/>
      <c r="T168" s="444"/>
      <c r="U168" s="444"/>
      <c r="V168" s="444"/>
      <c r="W168" s="444"/>
      <c r="X168" s="444"/>
      <c r="Y168" s="444"/>
      <c r="Z168" s="444"/>
      <c r="AA168" s="444"/>
      <c r="AB168" s="444"/>
      <c r="AC168" s="444"/>
      <c r="AD168" s="444"/>
      <c r="AE168" s="444"/>
      <c r="AF168" s="444"/>
      <c r="AG168" s="444"/>
      <c r="AH168" s="444"/>
      <c r="AI168" s="444"/>
      <c r="AJ168" s="444"/>
      <c r="AK168" s="444"/>
      <c r="AL168" s="444"/>
      <c r="AM168" s="444"/>
      <c r="AN168" s="444"/>
      <c r="AO168" s="444"/>
      <c r="AP168" s="444"/>
      <c r="AQ168" s="444"/>
      <c r="AR168" s="444"/>
      <c r="AS168" s="444"/>
      <c r="AT168" s="444"/>
      <c r="AU168" s="444"/>
      <c r="AV168" s="444"/>
      <c r="AW168" s="444"/>
      <c r="AX168" s="444"/>
      <c r="AY168" s="444"/>
      <c r="AZ168" s="444"/>
      <c r="BA168" s="444"/>
      <c r="BB168" s="444"/>
      <c r="BC168" s="444"/>
      <c r="BD168" s="444"/>
      <c r="BE168" s="444"/>
      <c r="BF168" s="444"/>
      <c r="BG168" s="444"/>
      <c r="BH168" s="444"/>
      <c r="BI168" s="444"/>
      <c r="BJ168" s="444"/>
      <c r="BK168" s="444"/>
      <c r="BL168" s="444"/>
      <c r="BM168" s="444"/>
      <c r="BN168" s="444"/>
      <c r="BO168" s="444"/>
      <c r="BP168" s="444"/>
      <c r="BQ168" s="444"/>
      <c r="BR168" s="444"/>
      <c r="BS168" s="444"/>
      <c r="BT168" s="444"/>
      <c r="BU168" s="444"/>
      <c r="BV168" s="444"/>
      <c r="BW168" s="444"/>
      <c r="BX168" s="444"/>
      <c r="BY168" s="444"/>
      <c r="BZ168" s="444"/>
      <c r="CA168" s="444"/>
      <c r="CB168" s="444"/>
      <c r="CC168" s="444"/>
      <c r="CD168" s="444"/>
      <c r="CE168" s="444"/>
      <c r="CF168" s="444"/>
      <c r="CG168" s="444"/>
      <c r="CH168" s="444"/>
      <c r="CI168" s="444"/>
      <c r="CJ168" s="444"/>
      <c r="CK168" s="444"/>
      <c r="CL168" s="444"/>
      <c r="CM168" s="444"/>
      <c r="CN168" s="444"/>
      <c r="CO168" s="444"/>
      <c r="CP168" s="444"/>
      <c r="CQ168" s="444"/>
      <c r="CR168" s="109"/>
      <c r="CS168" s="109"/>
      <c r="CT168" s="109"/>
      <c r="CU168" s="109"/>
      <c r="CV168" s="109">
        <f t="shared" ca="1" si="17"/>
        <v>11</v>
      </c>
      <c r="CW168" s="117">
        <v>11</v>
      </c>
      <c r="CX168" s="119" t="s">
        <v>135</v>
      </c>
      <c r="CY168" s="109"/>
      <c r="CZ168" s="109">
        <f t="shared" ca="1" si="18"/>
        <v>11</v>
      </c>
      <c r="DA168" s="117">
        <v>16</v>
      </c>
      <c r="DB168" s="119" t="s">
        <v>495</v>
      </c>
      <c r="DC168" s="109"/>
      <c r="DD168" s="109">
        <f t="shared" ca="1" si="19"/>
        <v>11</v>
      </c>
      <c r="DE168" s="117">
        <v>10</v>
      </c>
      <c r="DF168" s="119" t="s">
        <v>542</v>
      </c>
      <c r="DG168" s="109"/>
      <c r="DH168" s="109">
        <f t="shared" ca="1" si="20"/>
        <v>11</v>
      </c>
      <c r="DI168" s="117">
        <v>11</v>
      </c>
      <c r="DJ168" s="119" t="s">
        <v>136</v>
      </c>
      <c r="DK168" s="109"/>
      <c r="DL168" s="109"/>
      <c r="DM168" s="446"/>
      <c r="DN168" s="446"/>
      <c r="DO168" s="446"/>
      <c r="DP168" s="446"/>
      <c r="DQ168" s="446"/>
      <c r="DR168" s="446"/>
      <c r="DS168" s="446"/>
      <c r="DT168" s="446"/>
      <c r="DU168" s="446"/>
      <c r="DV168" s="446"/>
      <c r="DW168" s="446"/>
      <c r="DX168" s="109">
        <f ca="1">CELL("row",DY168)-DX$165</f>
        <v>3</v>
      </c>
      <c r="DY168" s="117">
        <v>2</v>
      </c>
      <c r="DZ168" s="119" t="s">
        <v>786</v>
      </c>
      <c r="EA168" s="109">
        <v>2</v>
      </c>
      <c r="EB168" s="109"/>
      <c r="EC168" s="109"/>
      <c r="ED168" s="109"/>
      <c r="EE168" s="109"/>
      <c r="EF168" s="109">
        <f t="shared" ca="1" si="22"/>
        <v>11</v>
      </c>
      <c r="EG168" s="117">
        <v>10</v>
      </c>
      <c r="EH168" s="119" t="s">
        <v>475</v>
      </c>
      <c r="EI168" s="109"/>
      <c r="EJ168" s="109">
        <f t="shared" ca="1" si="23"/>
        <v>11</v>
      </c>
      <c r="EK168" s="117">
        <v>11222</v>
      </c>
      <c r="EL168" s="118" t="s">
        <v>137</v>
      </c>
      <c r="EM168" s="109"/>
      <c r="EN168" s="109">
        <f t="shared" ca="1" si="24"/>
        <v>11</v>
      </c>
      <c r="EO168" s="117">
        <v>10</v>
      </c>
      <c r="EP168" s="118" t="s">
        <v>332</v>
      </c>
      <c r="EQ168" s="109"/>
      <c r="ER168" s="109"/>
      <c r="ES168" s="446"/>
      <c r="ET168" s="446"/>
      <c r="EU168" s="446"/>
      <c r="EV168" s="446"/>
      <c r="EW168" s="446"/>
      <c r="EX168" s="446"/>
      <c r="EY168" s="447"/>
      <c r="EZ168" s="447"/>
      <c r="FA168" s="447"/>
      <c r="FB168" s="447"/>
      <c r="FC168" s="444"/>
      <c r="FD168" s="444"/>
      <c r="FE168" s="444"/>
      <c r="FF168" s="444"/>
      <c r="FG168" s="444"/>
      <c r="FH168" s="444"/>
      <c r="FI168" s="444"/>
      <c r="FJ168" s="444"/>
      <c r="FK168" s="444"/>
      <c r="FL168" s="444"/>
      <c r="FM168" s="444"/>
      <c r="FN168" s="444"/>
      <c r="FP168" s="109">
        <f t="shared" ca="1" si="25"/>
        <v>11</v>
      </c>
      <c r="FQ168" s="117">
        <v>11</v>
      </c>
      <c r="FR168" s="118" t="s">
        <v>135</v>
      </c>
      <c r="FT168" s="109">
        <f t="shared" ca="1" si="26"/>
        <v>11</v>
      </c>
      <c r="FU168" s="117">
        <v>35</v>
      </c>
      <c r="FV168" s="118" t="s">
        <v>187</v>
      </c>
      <c r="FX168" s="444"/>
    </row>
    <row r="169" spans="1:180" ht="17.25" hidden="1" customHeight="1">
      <c r="A169" s="444"/>
      <c r="B169" s="444"/>
      <c r="C169" s="444"/>
      <c r="D169" s="444"/>
      <c r="E169" s="444"/>
      <c r="F169" s="444"/>
      <c r="G169" s="444"/>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c r="AX169" s="444"/>
      <c r="AY169" s="444"/>
      <c r="AZ169" s="444"/>
      <c r="BA169" s="444"/>
      <c r="BB169" s="444"/>
      <c r="BC169" s="444"/>
      <c r="BD169" s="444"/>
      <c r="BE169" s="444"/>
      <c r="BF169" s="444"/>
      <c r="BG169" s="444"/>
      <c r="BH169" s="444"/>
      <c r="BI169" s="444"/>
      <c r="BJ169" s="444"/>
      <c r="BK169" s="444"/>
      <c r="BL169" s="444"/>
      <c r="BM169" s="444"/>
      <c r="BN169" s="444"/>
      <c r="BO169" s="444"/>
      <c r="BP169" s="444"/>
      <c r="BQ169" s="444"/>
      <c r="BR169" s="444"/>
      <c r="BS169" s="444"/>
      <c r="BT169" s="444"/>
      <c r="BU169" s="444"/>
      <c r="BV169" s="444"/>
      <c r="BW169" s="444"/>
      <c r="BX169" s="444"/>
      <c r="BY169" s="444"/>
      <c r="BZ169" s="444"/>
      <c r="CA169" s="444"/>
      <c r="CB169" s="444"/>
      <c r="CC169" s="444"/>
      <c r="CD169" s="444"/>
      <c r="CE169" s="444"/>
      <c r="CF169" s="444"/>
      <c r="CG169" s="444"/>
      <c r="CH169" s="444"/>
      <c r="CI169" s="444"/>
      <c r="CJ169" s="444"/>
      <c r="CK169" s="444"/>
      <c r="CL169" s="444"/>
      <c r="CM169" s="444"/>
      <c r="CN169" s="444"/>
      <c r="CO169" s="444"/>
      <c r="CP169" s="444"/>
      <c r="CQ169" s="444"/>
      <c r="CR169" s="109"/>
      <c r="CS169" s="109"/>
      <c r="CT169" s="109"/>
      <c r="CU169" s="109"/>
      <c r="CV169" s="109">
        <f t="shared" ca="1" si="17"/>
        <v>12</v>
      </c>
      <c r="CW169" s="117">
        <v>12</v>
      </c>
      <c r="CX169" s="119" t="s">
        <v>138</v>
      </c>
      <c r="CY169" s="109"/>
      <c r="CZ169" s="109">
        <f t="shared" ca="1" si="18"/>
        <v>12</v>
      </c>
      <c r="DA169" s="117">
        <v>14</v>
      </c>
      <c r="DB169" s="119" t="s">
        <v>533</v>
      </c>
      <c r="DC169" s="109"/>
      <c r="DD169" s="109">
        <f t="shared" ca="1" si="19"/>
        <v>12</v>
      </c>
      <c r="DE169" s="117">
        <v>11</v>
      </c>
      <c r="DF169" s="119" t="s">
        <v>543</v>
      </c>
      <c r="DG169" s="109"/>
      <c r="DH169" s="109">
        <f t="shared" ca="1" si="20"/>
        <v>12</v>
      </c>
      <c r="DI169" s="117">
        <v>12</v>
      </c>
      <c r="DJ169" s="119" t="s">
        <v>139</v>
      </c>
      <c r="DK169" s="109"/>
      <c r="DL169" s="109"/>
      <c r="DM169" s="446"/>
      <c r="DN169" s="446"/>
      <c r="DO169" s="446"/>
      <c r="DP169" s="446"/>
      <c r="DQ169" s="446"/>
      <c r="DR169" s="446"/>
      <c r="DS169" s="446"/>
      <c r="DT169" s="446"/>
      <c r="DU169" s="446"/>
      <c r="DV169" s="446"/>
      <c r="DW169" s="446"/>
      <c r="DX169" s="109">
        <f ca="1">CELL("row",DY169)-DX$165</f>
        <v>4</v>
      </c>
      <c r="DY169" s="117">
        <v>3</v>
      </c>
      <c r="DZ169" s="119" t="s">
        <v>787</v>
      </c>
      <c r="EA169" s="109">
        <v>3</v>
      </c>
      <c r="EB169" s="109"/>
      <c r="EC169" s="109"/>
      <c r="ED169" s="109"/>
      <c r="EE169" s="109"/>
      <c r="EF169" s="109">
        <f t="shared" ca="1" si="22"/>
        <v>12</v>
      </c>
      <c r="EG169" s="117">
        <v>11</v>
      </c>
      <c r="EH169" s="119" t="s">
        <v>479</v>
      </c>
      <c r="EI169" s="109"/>
      <c r="EJ169" s="109">
        <f t="shared" ca="1" si="23"/>
        <v>12</v>
      </c>
      <c r="EK169" s="117">
        <v>11225</v>
      </c>
      <c r="EL169" s="118" t="s">
        <v>140</v>
      </c>
      <c r="EM169" s="109"/>
      <c r="EN169" s="109">
        <f t="shared" ca="1" si="24"/>
        <v>12</v>
      </c>
      <c r="EO169" s="117">
        <v>11</v>
      </c>
      <c r="EP169" s="118" t="s">
        <v>333</v>
      </c>
      <c r="EQ169" s="109"/>
      <c r="ER169" s="109"/>
      <c r="ES169" s="446"/>
      <c r="ET169" s="446"/>
      <c r="EU169" s="446"/>
      <c r="EV169" s="446"/>
      <c r="EW169" s="446"/>
      <c r="EX169" s="446"/>
      <c r="EY169" s="447"/>
      <c r="EZ169" s="447"/>
      <c r="FA169" s="447"/>
      <c r="FB169" s="447"/>
      <c r="FC169" s="444"/>
      <c r="FD169" s="444"/>
      <c r="FE169" s="444"/>
      <c r="FF169" s="444"/>
      <c r="FG169" s="444"/>
      <c r="FH169" s="444"/>
      <c r="FI169" s="444"/>
      <c r="FJ169" s="444"/>
      <c r="FK169" s="444"/>
      <c r="FL169" s="444"/>
      <c r="FM169" s="444"/>
      <c r="FN169" s="444"/>
      <c r="FP169" s="109">
        <f t="shared" ca="1" si="25"/>
        <v>12</v>
      </c>
      <c r="FQ169" s="117">
        <v>12</v>
      </c>
      <c r="FR169" s="118" t="s">
        <v>138</v>
      </c>
      <c r="FT169" s="109">
        <f t="shared" ca="1" si="26"/>
        <v>12</v>
      </c>
      <c r="FU169" s="117">
        <v>36</v>
      </c>
      <c r="FV169" s="118" t="s">
        <v>189</v>
      </c>
      <c r="FX169" s="444"/>
    </row>
    <row r="170" spans="1:180" ht="17.25" hidden="1" customHeight="1">
      <c r="A170" s="444"/>
      <c r="B170" s="444"/>
      <c r="C170" s="444"/>
      <c r="D170" s="444"/>
      <c r="E170" s="444"/>
      <c r="F170" s="444"/>
      <c r="G170" s="444"/>
      <c r="H170" s="444"/>
      <c r="I170" s="444"/>
      <c r="J170" s="444"/>
      <c r="K170" s="444"/>
      <c r="L170" s="444"/>
      <c r="M170" s="444"/>
      <c r="N170" s="444"/>
      <c r="O170" s="444"/>
      <c r="P170" s="444"/>
      <c r="Q170" s="444"/>
      <c r="R170" s="444"/>
      <c r="S170" s="444"/>
      <c r="T170" s="444"/>
      <c r="U170" s="444"/>
      <c r="V170" s="444"/>
      <c r="W170" s="444"/>
      <c r="X170" s="444"/>
      <c r="Y170" s="444"/>
      <c r="Z170" s="444"/>
      <c r="AA170" s="444"/>
      <c r="AB170" s="444"/>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c r="BA170" s="444"/>
      <c r="BB170" s="444"/>
      <c r="BC170" s="444"/>
      <c r="BD170" s="444"/>
      <c r="BE170" s="444"/>
      <c r="BF170" s="444"/>
      <c r="BG170" s="444"/>
      <c r="BH170" s="444"/>
      <c r="BI170" s="444"/>
      <c r="BJ170" s="444"/>
      <c r="BK170" s="444"/>
      <c r="BL170" s="444"/>
      <c r="BM170" s="444"/>
      <c r="BN170" s="444"/>
      <c r="BO170" s="444"/>
      <c r="BP170" s="444"/>
      <c r="BQ170" s="444"/>
      <c r="BR170" s="444"/>
      <c r="BS170" s="444"/>
      <c r="BT170" s="444"/>
      <c r="BU170" s="444"/>
      <c r="BV170" s="444"/>
      <c r="BW170" s="444"/>
      <c r="BX170" s="444"/>
      <c r="BY170" s="444"/>
      <c r="BZ170" s="444"/>
      <c r="CA170" s="444"/>
      <c r="CB170" s="444"/>
      <c r="CC170" s="444"/>
      <c r="CD170" s="444"/>
      <c r="CE170" s="444"/>
      <c r="CF170" s="444"/>
      <c r="CG170" s="444"/>
      <c r="CH170" s="444"/>
      <c r="CI170" s="444"/>
      <c r="CJ170" s="444"/>
      <c r="CK170" s="444"/>
      <c r="CL170" s="444"/>
      <c r="CM170" s="444"/>
      <c r="CN170" s="444"/>
      <c r="CO170" s="444"/>
      <c r="CP170" s="444"/>
      <c r="CQ170" s="444"/>
      <c r="CR170" s="109"/>
      <c r="CS170" s="109"/>
      <c r="CT170" s="109"/>
      <c r="CU170" s="109"/>
      <c r="CV170" s="109">
        <f t="shared" ca="1" si="17"/>
        <v>13</v>
      </c>
      <c r="CW170" s="117">
        <v>13</v>
      </c>
      <c r="CX170" s="119" t="s">
        <v>141</v>
      </c>
      <c r="CY170" s="109"/>
      <c r="CZ170" s="109">
        <f t="shared" ca="1" si="18"/>
        <v>13</v>
      </c>
      <c r="DA170" s="117">
        <v>35</v>
      </c>
      <c r="DB170" s="119" t="s">
        <v>939</v>
      </c>
      <c r="DC170" s="109"/>
      <c r="DD170" s="109">
        <f t="shared" ca="1" si="19"/>
        <v>13</v>
      </c>
      <c r="DE170" s="117">
        <v>12</v>
      </c>
      <c r="DF170" s="119" t="s">
        <v>544</v>
      </c>
      <c r="DG170" s="109"/>
      <c r="DH170" s="109">
        <f t="shared" ca="1" si="20"/>
        <v>13</v>
      </c>
      <c r="DI170" s="117">
        <v>13</v>
      </c>
      <c r="DJ170" s="119" t="s">
        <v>142</v>
      </c>
      <c r="DK170" s="109"/>
      <c r="DL170" s="109"/>
      <c r="DM170" s="446"/>
      <c r="DN170" s="446"/>
      <c r="DO170" s="446"/>
      <c r="DP170" s="446"/>
      <c r="DQ170" s="446"/>
      <c r="DR170" s="446"/>
      <c r="DS170" s="446"/>
      <c r="DT170" s="446"/>
      <c r="DU170" s="446"/>
      <c r="DV170" s="446"/>
      <c r="DW170" s="446"/>
      <c r="DX170" s="109">
        <f ca="1">CELL("row",DY170)-DX$165</f>
        <v>5</v>
      </c>
      <c r="DY170" s="117">
        <v>4</v>
      </c>
      <c r="DZ170" s="118"/>
      <c r="EA170" s="109">
        <v>0</v>
      </c>
      <c r="EB170" s="109"/>
      <c r="EC170" s="109"/>
      <c r="ED170" s="109"/>
      <c r="EE170" s="109"/>
      <c r="EF170" s="109">
        <f t="shared" ca="1" si="22"/>
        <v>13</v>
      </c>
      <c r="EG170" s="117">
        <v>12</v>
      </c>
      <c r="EH170" s="119" t="s">
        <v>476</v>
      </c>
      <c r="EI170" s="109"/>
      <c r="EJ170" s="109">
        <f t="shared" ca="1" si="23"/>
        <v>13</v>
      </c>
      <c r="EK170" s="117">
        <v>11227</v>
      </c>
      <c r="EL170" s="118" t="s">
        <v>143</v>
      </c>
      <c r="EM170" s="109"/>
      <c r="EN170" s="109">
        <f t="shared" ca="1" si="24"/>
        <v>13</v>
      </c>
      <c r="EO170" s="117">
        <v>12</v>
      </c>
      <c r="EP170" s="118" t="s">
        <v>334</v>
      </c>
      <c r="EQ170" s="109"/>
      <c r="ER170" s="109"/>
      <c r="ES170" s="446"/>
      <c r="ET170" s="446"/>
      <c r="EU170" s="446"/>
      <c r="EV170" s="446"/>
      <c r="EW170" s="446"/>
      <c r="EX170" s="446"/>
      <c r="EY170" s="447"/>
      <c r="EZ170" s="447"/>
      <c r="FA170" s="447"/>
      <c r="FB170" s="447"/>
      <c r="FC170" s="444"/>
      <c r="FD170" s="444"/>
      <c r="FE170" s="444"/>
      <c r="FF170" s="444"/>
      <c r="FG170" s="444"/>
      <c r="FH170" s="444"/>
      <c r="FI170" s="444"/>
      <c r="FJ170" s="444"/>
      <c r="FK170" s="444"/>
      <c r="FL170" s="444"/>
      <c r="FM170" s="444"/>
      <c r="FN170" s="444"/>
      <c r="FP170" s="109">
        <f t="shared" ca="1" si="25"/>
        <v>13</v>
      </c>
      <c r="FQ170" s="117">
        <v>13</v>
      </c>
      <c r="FR170" s="118" t="s">
        <v>141</v>
      </c>
      <c r="FT170" s="109">
        <f t="shared" ca="1" si="26"/>
        <v>13</v>
      </c>
      <c r="FU170" s="117">
        <v>37</v>
      </c>
      <c r="FV170" s="118" t="s">
        <v>191</v>
      </c>
      <c r="FX170" s="444"/>
    </row>
    <row r="171" spans="1:180" ht="17.25" hidden="1" customHeight="1">
      <c r="A171" s="444"/>
      <c r="B171" s="444"/>
      <c r="C171" s="444"/>
      <c r="D171" s="444"/>
      <c r="E171" s="444"/>
      <c r="F171" s="444"/>
      <c r="G171" s="444"/>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c r="BA171" s="444"/>
      <c r="BB171" s="444"/>
      <c r="BC171" s="444"/>
      <c r="BD171" s="444"/>
      <c r="BE171" s="444"/>
      <c r="BF171" s="444"/>
      <c r="BG171" s="444"/>
      <c r="BH171" s="444"/>
      <c r="BI171" s="444"/>
      <c r="BJ171" s="444"/>
      <c r="BK171" s="444"/>
      <c r="BL171" s="444"/>
      <c r="BM171" s="444"/>
      <c r="BN171" s="444"/>
      <c r="BO171" s="444"/>
      <c r="BP171" s="444"/>
      <c r="BQ171" s="444"/>
      <c r="BR171" s="444"/>
      <c r="BS171" s="444"/>
      <c r="BT171" s="444"/>
      <c r="BU171" s="444"/>
      <c r="BV171" s="444"/>
      <c r="BW171" s="444"/>
      <c r="BX171" s="444"/>
      <c r="BY171" s="444"/>
      <c r="BZ171" s="444"/>
      <c r="CA171" s="444"/>
      <c r="CB171" s="444"/>
      <c r="CC171" s="444"/>
      <c r="CD171" s="444"/>
      <c r="CE171" s="444"/>
      <c r="CF171" s="444"/>
      <c r="CG171" s="444"/>
      <c r="CH171" s="444"/>
      <c r="CI171" s="444"/>
      <c r="CJ171" s="444"/>
      <c r="CK171" s="444"/>
      <c r="CL171" s="444"/>
      <c r="CM171" s="444"/>
      <c r="CN171" s="444"/>
      <c r="CO171" s="444"/>
      <c r="CP171" s="444"/>
      <c r="CQ171" s="444"/>
      <c r="CR171" s="446"/>
      <c r="CS171" s="446"/>
      <c r="CT171" s="446"/>
      <c r="CU171" s="109"/>
      <c r="CV171" s="109">
        <f t="shared" ca="1" si="17"/>
        <v>14</v>
      </c>
      <c r="CW171" s="117">
        <v>14</v>
      </c>
      <c r="CX171" s="119" t="s">
        <v>144</v>
      </c>
      <c r="CY171" s="109"/>
      <c r="CZ171" s="109">
        <f t="shared" ca="1" si="18"/>
        <v>14</v>
      </c>
      <c r="DA171" s="117">
        <v>29</v>
      </c>
      <c r="DB171" s="119" t="s">
        <v>940</v>
      </c>
      <c r="DC171" s="109"/>
      <c r="DD171" s="109">
        <f t="shared" ca="1" si="19"/>
        <v>14</v>
      </c>
      <c r="DE171" s="117">
        <v>13</v>
      </c>
      <c r="DF171" s="119" t="s">
        <v>545</v>
      </c>
      <c r="DG171" s="109"/>
      <c r="DH171" s="109">
        <f t="shared" ca="1" si="20"/>
        <v>14</v>
      </c>
      <c r="DI171" s="117">
        <v>14</v>
      </c>
      <c r="DJ171" s="119" t="s">
        <v>145</v>
      </c>
      <c r="DK171" s="109"/>
      <c r="DL171" s="109"/>
      <c r="DM171" s="446"/>
      <c r="DN171" s="446"/>
      <c r="DO171" s="446"/>
      <c r="DP171" s="446"/>
      <c r="DQ171" s="446"/>
      <c r="DR171" s="446"/>
      <c r="DS171" s="446"/>
      <c r="DT171" s="446"/>
      <c r="DU171" s="446"/>
      <c r="DV171" s="446"/>
      <c r="DW171" s="446"/>
      <c r="DX171" s="109"/>
      <c r="DY171" s="109"/>
      <c r="DZ171" s="109"/>
      <c r="EA171" s="109"/>
      <c r="EB171" s="109"/>
      <c r="EC171" s="109"/>
      <c r="ED171" s="109"/>
      <c r="EE171" s="109"/>
      <c r="EF171" s="109">
        <f t="shared" ca="1" si="22"/>
        <v>14</v>
      </c>
      <c r="EG171" s="117">
        <v>13</v>
      </c>
      <c r="EH171" s="119" t="s">
        <v>477</v>
      </c>
      <c r="EI171" s="109"/>
      <c r="EJ171" s="109">
        <f t="shared" ca="1" si="23"/>
        <v>14</v>
      </c>
      <c r="EK171" s="117">
        <v>11230</v>
      </c>
      <c r="EL171" s="118" t="s">
        <v>146</v>
      </c>
      <c r="EM171" s="109"/>
      <c r="EN171" s="109">
        <f t="shared" ca="1" si="24"/>
        <v>14</v>
      </c>
      <c r="EO171" s="117">
        <v>13</v>
      </c>
      <c r="EP171" s="118" t="s">
        <v>335</v>
      </c>
      <c r="EQ171" s="109"/>
      <c r="ER171" s="109"/>
      <c r="ES171" s="446"/>
      <c r="ET171" s="446"/>
      <c r="EU171" s="446"/>
      <c r="EV171" s="446"/>
      <c r="EW171" s="446"/>
      <c r="EX171" s="446"/>
      <c r="EY171" s="447"/>
      <c r="EZ171" s="447"/>
      <c r="FA171" s="447"/>
      <c r="FB171" s="447"/>
      <c r="FC171" s="444"/>
      <c r="FD171" s="444"/>
      <c r="FE171" s="444"/>
      <c r="FF171" s="444"/>
      <c r="FG171" s="444"/>
      <c r="FH171" s="444"/>
      <c r="FI171" s="444"/>
      <c r="FJ171" s="444"/>
      <c r="FK171" s="444"/>
      <c r="FL171" s="444"/>
      <c r="FM171" s="444"/>
      <c r="FN171" s="444"/>
      <c r="FP171" s="109">
        <f t="shared" ca="1" si="25"/>
        <v>14</v>
      </c>
      <c r="FQ171" s="117">
        <v>14</v>
      </c>
      <c r="FR171" s="118" t="s">
        <v>144</v>
      </c>
      <c r="FT171" s="109">
        <f t="shared" ca="1" si="26"/>
        <v>14</v>
      </c>
      <c r="FU171" s="117">
        <v>38</v>
      </c>
      <c r="FV171" s="118" t="s">
        <v>192</v>
      </c>
      <c r="FX171" s="444"/>
    </row>
    <row r="172" spans="1:180" ht="17.25" hidden="1" customHeight="1">
      <c r="A172" s="444"/>
      <c r="B172" s="444"/>
      <c r="C172" s="444"/>
      <c r="D172" s="444"/>
      <c r="E172" s="444"/>
      <c r="F172" s="444"/>
      <c r="G172" s="444"/>
      <c r="H172" s="444"/>
      <c r="I172" s="444"/>
      <c r="J172" s="444"/>
      <c r="K172" s="444"/>
      <c r="L172" s="444"/>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c r="AX172" s="444"/>
      <c r="AY172" s="444"/>
      <c r="AZ172" s="444"/>
      <c r="BA172" s="444"/>
      <c r="BB172" s="444"/>
      <c r="BC172" s="444"/>
      <c r="BD172" s="444"/>
      <c r="BE172" s="444"/>
      <c r="BF172" s="444"/>
      <c r="BG172" s="444"/>
      <c r="BH172" s="444"/>
      <c r="BI172" s="444"/>
      <c r="BJ172" s="444"/>
      <c r="BK172" s="444"/>
      <c r="BL172" s="444"/>
      <c r="BM172" s="444"/>
      <c r="BN172" s="444"/>
      <c r="BO172" s="444"/>
      <c r="BP172" s="444"/>
      <c r="BQ172" s="444"/>
      <c r="BR172" s="444"/>
      <c r="BS172" s="444"/>
      <c r="BT172" s="444"/>
      <c r="BU172" s="444"/>
      <c r="BV172" s="444"/>
      <c r="BW172" s="444"/>
      <c r="BX172" s="444"/>
      <c r="BY172" s="444"/>
      <c r="BZ172" s="444"/>
      <c r="CA172" s="444"/>
      <c r="CB172" s="444"/>
      <c r="CC172" s="444"/>
      <c r="CD172" s="444"/>
      <c r="CE172" s="444"/>
      <c r="CF172" s="444"/>
      <c r="CG172" s="444"/>
      <c r="CH172" s="444"/>
      <c r="CI172" s="444"/>
      <c r="CJ172" s="444"/>
      <c r="CK172" s="444"/>
      <c r="CL172" s="444"/>
      <c r="CM172" s="444"/>
      <c r="CN172" s="444"/>
      <c r="CO172" s="444"/>
      <c r="CP172" s="444"/>
      <c r="CQ172" s="444"/>
      <c r="CR172" s="446"/>
      <c r="CS172" s="446"/>
      <c r="CT172" s="446"/>
      <c r="CU172" s="109"/>
      <c r="CV172" s="109">
        <f t="shared" ca="1" si="17"/>
        <v>15</v>
      </c>
      <c r="CW172" s="117">
        <v>15</v>
      </c>
      <c r="CX172" s="119" t="s">
        <v>147</v>
      </c>
      <c r="CY172" s="109"/>
      <c r="CZ172" s="109">
        <f ca="1">CELL("row",DA172)-CZ$157</f>
        <v>15</v>
      </c>
      <c r="DA172" s="117">
        <v>99</v>
      </c>
      <c r="DB172" s="119" t="s">
        <v>496</v>
      </c>
      <c r="DC172" s="109"/>
      <c r="DD172" s="109">
        <f t="shared" ca="1" si="19"/>
        <v>15</v>
      </c>
      <c r="DE172" s="117">
        <v>14</v>
      </c>
      <c r="DF172" s="119" t="s">
        <v>546</v>
      </c>
      <c r="DG172" s="109"/>
      <c r="DH172" s="109">
        <f t="shared" ca="1" si="20"/>
        <v>15</v>
      </c>
      <c r="DI172" s="117">
        <v>15</v>
      </c>
      <c r="DJ172" s="119" t="s">
        <v>148</v>
      </c>
      <c r="DK172" s="109"/>
      <c r="DL172" s="109"/>
      <c r="DM172" s="446"/>
      <c r="DN172" s="446"/>
      <c r="DO172" s="446"/>
      <c r="DP172" s="446"/>
      <c r="DQ172" s="446"/>
      <c r="DR172" s="446"/>
      <c r="DS172" s="446"/>
      <c r="DT172" s="446"/>
      <c r="DU172" s="446"/>
      <c r="DV172" s="446"/>
      <c r="DW172" s="446"/>
      <c r="DX172" s="446"/>
      <c r="DY172" s="446"/>
      <c r="DZ172" s="446"/>
      <c r="EA172" s="446"/>
      <c r="EB172" s="446"/>
      <c r="EC172" s="446"/>
      <c r="ED172" s="446"/>
      <c r="EE172" s="109"/>
      <c r="EF172" s="109">
        <f t="shared" ca="1" si="22"/>
        <v>15</v>
      </c>
      <c r="EG172" s="117">
        <v>14</v>
      </c>
      <c r="EH172" s="119" t="s">
        <v>478</v>
      </c>
      <c r="EI172" s="109"/>
      <c r="EJ172" s="109">
        <f t="shared" ca="1" si="23"/>
        <v>15</v>
      </c>
      <c r="EK172" s="117">
        <v>12001</v>
      </c>
      <c r="EL172" s="118" t="s">
        <v>149</v>
      </c>
      <c r="EM172" s="109"/>
      <c r="EN172" s="109">
        <f t="shared" ca="1" si="24"/>
        <v>15</v>
      </c>
      <c r="EO172" s="117">
        <v>14</v>
      </c>
      <c r="EP172" s="118" t="s">
        <v>337</v>
      </c>
      <c r="EQ172" s="109"/>
      <c r="ER172" s="109"/>
      <c r="ES172" s="446"/>
      <c r="ET172" s="446"/>
      <c r="EU172" s="446"/>
      <c r="EV172" s="446"/>
      <c r="EW172" s="446"/>
      <c r="EX172" s="446"/>
      <c r="EY172" s="447"/>
      <c r="EZ172" s="447"/>
      <c r="FA172" s="447"/>
      <c r="FB172" s="447"/>
      <c r="FC172" s="444"/>
      <c r="FD172" s="444"/>
      <c r="FE172" s="444"/>
      <c r="FF172" s="444"/>
      <c r="FG172" s="444"/>
      <c r="FH172" s="444"/>
      <c r="FI172" s="444"/>
      <c r="FJ172" s="444"/>
      <c r="FK172" s="444"/>
      <c r="FL172" s="444"/>
      <c r="FM172" s="444"/>
      <c r="FN172" s="444"/>
      <c r="FP172" s="109">
        <f t="shared" ca="1" si="25"/>
        <v>15</v>
      </c>
      <c r="FQ172" s="117">
        <v>15</v>
      </c>
      <c r="FR172" s="118" t="s">
        <v>147</v>
      </c>
      <c r="FT172" s="109">
        <f t="shared" ca="1" si="26"/>
        <v>15</v>
      </c>
      <c r="FU172" s="117">
        <v>39</v>
      </c>
      <c r="FV172" s="118" t="s">
        <v>194</v>
      </c>
      <c r="FX172" s="444"/>
    </row>
    <row r="173" spans="1:180" ht="17.25" hidden="1" customHeight="1">
      <c r="A173" s="444"/>
      <c r="B173" s="444"/>
      <c r="C173" s="444"/>
      <c r="D173" s="444"/>
      <c r="E173" s="444"/>
      <c r="F173" s="444"/>
      <c r="G173" s="444"/>
      <c r="H173" s="444"/>
      <c r="I173" s="444"/>
      <c r="J173" s="444"/>
      <c r="K173" s="444"/>
      <c r="L173" s="444"/>
      <c r="M173" s="444"/>
      <c r="N173" s="444"/>
      <c r="O173" s="444"/>
      <c r="P173" s="444"/>
      <c r="Q173" s="444"/>
      <c r="R173" s="444"/>
      <c r="S173" s="444"/>
      <c r="T173" s="444"/>
      <c r="U173" s="444"/>
      <c r="V173" s="444"/>
      <c r="W173" s="444"/>
      <c r="X173" s="444"/>
      <c r="Y173" s="444"/>
      <c r="Z173" s="444"/>
      <c r="AA173" s="444"/>
      <c r="AB173" s="444"/>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c r="AX173" s="444"/>
      <c r="AY173" s="444"/>
      <c r="AZ173" s="444"/>
      <c r="BA173" s="444"/>
      <c r="BB173" s="444"/>
      <c r="BC173" s="444"/>
      <c r="BD173" s="444"/>
      <c r="BE173" s="444"/>
      <c r="BF173" s="444"/>
      <c r="BG173" s="444"/>
      <c r="BH173" s="444"/>
      <c r="BI173" s="444"/>
      <c r="BJ173" s="444"/>
      <c r="BK173" s="444"/>
      <c r="BL173" s="444"/>
      <c r="BM173" s="444"/>
      <c r="BN173" s="444"/>
      <c r="BO173" s="444"/>
      <c r="BP173" s="444"/>
      <c r="BQ173" s="444"/>
      <c r="BR173" s="444"/>
      <c r="BS173" s="444"/>
      <c r="BT173" s="444"/>
      <c r="BU173" s="444"/>
      <c r="BV173" s="444"/>
      <c r="BW173" s="444"/>
      <c r="BX173" s="444"/>
      <c r="BY173" s="444"/>
      <c r="BZ173" s="444"/>
      <c r="CA173" s="444"/>
      <c r="CB173" s="444"/>
      <c r="CC173" s="444"/>
      <c r="CD173" s="444"/>
      <c r="CE173" s="444"/>
      <c r="CF173" s="444"/>
      <c r="CG173" s="444"/>
      <c r="CH173" s="444"/>
      <c r="CI173" s="444"/>
      <c r="CJ173" s="444"/>
      <c r="CK173" s="444"/>
      <c r="CL173" s="444"/>
      <c r="CM173" s="444"/>
      <c r="CN173" s="444"/>
      <c r="CO173" s="444"/>
      <c r="CP173" s="444"/>
      <c r="CQ173" s="444"/>
      <c r="CR173" s="446"/>
      <c r="CS173" s="446"/>
      <c r="CT173" s="446"/>
      <c r="CU173" s="109"/>
      <c r="CV173" s="109">
        <f t="shared" ca="1" si="17"/>
        <v>16</v>
      </c>
      <c r="CW173" s="117">
        <v>16</v>
      </c>
      <c r="CX173" s="119" t="s">
        <v>150</v>
      </c>
      <c r="CY173" s="109"/>
      <c r="CZ173" s="109"/>
      <c r="DA173" s="109"/>
      <c r="DB173" s="109"/>
      <c r="DC173" s="109"/>
      <c r="DD173" s="109">
        <f t="shared" ca="1" si="19"/>
        <v>16</v>
      </c>
      <c r="DE173" s="117">
        <v>15</v>
      </c>
      <c r="DF173" s="119" t="s">
        <v>442</v>
      </c>
      <c r="DG173" s="109"/>
      <c r="DH173" s="109">
        <f t="shared" ca="1" si="20"/>
        <v>16</v>
      </c>
      <c r="DI173" s="117">
        <v>16</v>
      </c>
      <c r="DJ173" s="119" t="s">
        <v>151</v>
      </c>
      <c r="DK173" s="109"/>
      <c r="DL173" s="109"/>
      <c r="DM173" s="446"/>
      <c r="DN173" s="446"/>
      <c r="DO173" s="446"/>
      <c r="DP173" s="446"/>
      <c r="DQ173" s="446"/>
      <c r="DR173" s="446"/>
      <c r="DS173" s="446"/>
      <c r="DT173" s="446"/>
      <c r="DU173" s="446"/>
      <c r="DV173" s="446"/>
      <c r="DW173" s="446"/>
      <c r="DX173" s="446"/>
      <c r="DY173" s="446"/>
      <c r="DZ173" s="446"/>
      <c r="EA173" s="446"/>
      <c r="EB173" s="446"/>
      <c r="EC173" s="446"/>
      <c r="ED173" s="446"/>
      <c r="EE173" s="109"/>
      <c r="EF173" s="109">
        <f t="shared" ca="1" si="22"/>
        <v>16</v>
      </c>
      <c r="EG173" s="117">
        <v>5</v>
      </c>
      <c r="EH173" s="119" t="s">
        <v>473</v>
      </c>
      <c r="EI173" s="109"/>
      <c r="EJ173" s="109">
        <f t="shared" ca="1" si="23"/>
        <v>16</v>
      </c>
      <c r="EK173" s="117">
        <v>12106</v>
      </c>
      <c r="EL173" s="118" t="s">
        <v>152</v>
      </c>
      <c r="EM173" s="109"/>
      <c r="EN173" s="109">
        <f t="shared" ca="1" si="24"/>
        <v>16</v>
      </c>
      <c r="EO173" s="117">
        <v>15</v>
      </c>
      <c r="EP173" s="118" t="s">
        <v>336</v>
      </c>
      <c r="EQ173" s="109"/>
      <c r="ER173" s="109"/>
      <c r="ES173" s="446"/>
      <c r="ET173" s="446"/>
      <c r="EU173" s="446"/>
      <c r="EV173" s="446"/>
      <c r="EW173" s="446"/>
      <c r="EX173" s="446"/>
      <c r="EY173" s="447"/>
      <c r="EZ173" s="447"/>
      <c r="FA173" s="447"/>
      <c r="FB173" s="447"/>
      <c r="FC173" s="444"/>
      <c r="FD173" s="444"/>
      <c r="FE173" s="444"/>
      <c r="FF173" s="444"/>
      <c r="FG173" s="444"/>
      <c r="FH173" s="444"/>
      <c r="FI173" s="444"/>
      <c r="FJ173" s="444"/>
      <c r="FK173" s="444"/>
      <c r="FL173" s="444"/>
      <c r="FM173" s="444"/>
      <c r="FN173" s="444"/>
      <c r="FP173" s="109">
        <f t="shared" ca="1" si="25"/>
        <v>16</v>
      </c>
      <c r="FQ173" s="117">
        <v>16</v>
      </c>
      <c r="FR173" s="118" t="s">
        <v>150</v>
      </c>
      <c r="FT173" s="109">
        <f t="shared" ca="1" si="26"/>
        <v>16</v>
      </c>
      <c r="FU173" s="117">
        <v>40</v>
      </c>
      <c r="FV173" s="118" t="s">
        <v>195</v>
      </c>
      <c r="FX173" s="444"/>
    </row>
    <row r="174" spans="1:180" ht="17.25" hidden="1" customHeight="1">
      <c r="A174" s="444"/>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4"/>
      <c r="AY174" s="444"/>
      <c r="AZ174" s="444"/>
      <c r="BA174" s="444"/>
      <c r="BB174" s="444"/>
      <c r="BC174" s="444"/>
      <c r="BD174" s="444"/>
      <c r="BE174" s="444"/>
      <c r="BF174" s="444"/>
      <c r="BG174" s="444"/>
      <c r="BH174" s="444"/>
      <c r="BI174" s="444"/>
      <c r="BJ174" s="444"/>
      <c r="BK174" s="444"/>
      <c r="BL174" s="444"/>
      <c r="BM174" s="444"/>
      <c r="BN174" s="444"/>
      <c r="BO174" s="444"/>
      <c r="BP174" s="444"/>
      <c r="BQ174" s="444"/>
      <c r="BR174" s="444"/>
      <c r="BS174" s="444"/>
      <c r="BT174" s="444"/>
      <c r="BU174" s="444"/>
      <c r="BV174" s="444"/>
      <c r="BW174" s="444"/>
      <c r="BX174" s="444"/>
      <c r="BY174" s="444"/>
      <c r="BZ174" s="444"/>
      <c r="CA174" s="444"/>
      <c r="CB174" s="444"/>
      <c r="CC174" s="444"/>
      <c r="CD174" s="444"/>
      <c r="CE174" s="444"/>
      <c r="CF174" s="444"/>
      <c r="CG174" s="444"/>
      <c r="CH174" s="444"/>
      <c r="CI174" s="444"/>
      <c r="CJ174" s="444"/>
      <c r="CK174" s="444"/>
      <c r="CL174" s="444"/>
      <c r="CM174" s="444"/>
      <c r="CN174" s="444"/>
      <c r="CO174" s="444"/>
      <c r="CP174" s="444"/>
      <c r="CQ174" s="444"/>
      <c r="CR174" s="446"/>
      <c r="CS174" s="446"/>
      <c r="CT174" s="446"/>
      <c r="CU174" s="109"/>
      <c r="CV174" s="109">
        <f t="shared" ca="1" si="17"/>
        <v>17</v>
      </c>
      <c r="CW174" s="117">
        <v>17</v>
      </c>
      <c r="CX174" s="119" t="s">
        <v>153</v>
      </c>
      <c r="CY174" s="109"/>
      <c r="CZ174" s="109"/>
      <c r="DA174" s="109"/>
      <c r="DB174" s="109"/>
      <c r="DC174" s="109"/>
      <c r="DD174" s="109">
        <f t="shared" ca="1" si="19"/>
        <v>17</v>
      </c>
      <c r="DE174" s="117">
        <v>16</v>
      </c>
      <c r="DF174" s="119" t="s">
        <v>547</v>
      </c>
      <c r="DG174" s="109"/>
      <c r="DH174" s="109">
        <f t="shared" ca="1" si="20"/>
        <v>17</v>
      </c>
      <c r="DI174" s="117">
        <v>17</v>
      </c>
      <c r="DJ174" s="119" t="s">
        <v>999</v>
      </c>
      <c r="DK174" s="109"/>
      <c r="DL174" s="109"/>
      <c r="DM174" s="446"/>
      <c r="DN174" s="446"/>
      <c r="DO174" s="446"/>
      <c r="DP174" s="446"/>
      <c r="DQ174" s="446"/>
      <c r="DR174" s="446"/>
      <c r="DS174" s="446"/>
      <c r="DT174" s="446"/>
      <c r="DU174" s="446"/>
      <c r="DV174" s="446"/>
      <c r="DW174" s="446"/>
      <c r="DX174" s="446"/>
      <c r="DY174" s="446"/>
      <c r="DZ174" s="446"/>
      <c r="EA174" s="446"/>
      <c r="EB174" s="446"/>
      <c r="EC174" s="446"/>
      <c r="ED174" s="446"/>
      <c r="EE174" s="109"/>
      <c r="EF174" s="109"/>
      <c r="EG174" s="117"/>
      <c r="EH174" s="119"/>
      <c r="EI174" s="109"/>
      <c r="EJ174" s="109">
        <f t="shared" ca="1" si="23"/>
        <v>17</v>
      </c>
      <c r="EK174" s="117">
        <v>12204</v>
      </c>
      <c r="EL174" s="118" t="s">
        <v>155</v>
      </c>
      <c r="EM174" s="109"/>
      <c r="EN174" s="109">
        <f t="shared" ca="1" si="24"/>
        <v>17</v>
      </c>
      <c r="EO174" s="117">
        <v>16</v>
      </c>
      <c r="EP174" s="118" t="s">
        <v>366</v>
      </c>
      <c r="EQ174" s="109"/>
      <c r="ER174" s="109"/>
      <c r="ES174" s="446"/>
      <c r="ET174" s="446"/>
      <c r="EU174" s="446"/>
      <c r="EV174" s="446"/>
      <c r="EW174" s="446"/>
      <c r="EX174" s="446"/>
      <c r="EY174" s="447"/>
      <c r="EZ174" s="447"/>
      <c r="FA174" s="447"/>
      <c r="FB174" s="447"/>
      <c r="FC174" s="444"/>
      <c r="FD174" s="444"/>
      <c r="FE174" s="444"/>
      <c r="FF174" s="444"/>
      <c r="FG174" s="444"/>
      <c r="FH174" s="444"/>
      <c r="FI174" s="444"/>
      <c r="FJ174" s="444"/>
      <c r="FK174" s="444"/>
      <c r="FL174" s="444"/>
      <c r="FM174" s="444"/>
      <c r="FN174" s="444"/>
      <c r="FP174" s="109">
        <f t="shared" ca="1" si="25"/>
        <v>17</v>
      </c>
      <c r="FQ174" s="117">
        <v>17</v>
      </c>
      <c r="FR174" s="118" t="s">
        <v>153</v>
      </c>
      <c r="FT174" s="109">
        <f t="shared" ca="1" si="26"/>
        <v>17</v>
      </c>
      <c r="FU174" s="117">
        <v>41</v>
      </c>
      <c r="FV174" s="118" t="s">
        <v>197</v>
      </c>
      <c r="FX174" s="444"/>
    </row>
    <row r="175" spans="1:180" ht="17.25" hidden="1" customHeight="1">
      <c r="A175" s="444"/>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c r="AX175" s="444"/>
      <c r="AY175" s="444"/>
      <c r="AZ175" s="444"/>
      <c r="BA175" s="444"/>
      <c r="BB175" s="444"/>
      <c r="BC175" s="444"/>
      <c r="BD175" s="444"/>
      <c r="BE175" s="444"/>
      <c r="BF175" s="444"/>
      <c r="BG175" s="444"/>
      <c r="BH175" s="444"/>
      <c r="BI175" s="444"/>
      <c r="BJ175" s="444"/>
      <c r="BK175" s="444"/>
      <c r="BL175" s="444"/>
      <c r="BM175" s="444"/>
      <c r="BN175" s="444"/>
      <c r="BO175" s="444"/>
      <c r="BP175" s="444"/>
      <c r="BQ175" s="444"/>
      <c r="BR175" s="444"/>
      <c r="BS175" s="444"/>
      <c r="BT175" s="444"/>
      <c r="BU175" s="444"/>
      <c r="BV175" s="444"/>
      <c r="BW175" s="444"/>
      <c r="BX175" s="444"/>
      <c r="BY175" s="444"/>
      <c r="BZ175" s="444"/>
      <c r="CA175" s="444"/>
      <c r="CB175" s="444"/>
      <c r="CC175" s="444"/>
      <c r="CD175" s="444"/>
      <c r="CE175" s="444"/>
      <c r="CF175" s="444"/>
      <c r="CG175" s="444"/>
      <c r="CH175" s="444"/>
      <c r="CI175" s="444"/>
      <c r="CJ175" s="444"/>
      <c r="CK175" s="444"/>
      <c r="CL175" s="444"/>
      <c r="CM175" s="444"/>
      <c r="CN175" s="444"/>
      <c r="CO175" s="444"/>
      <c r="CP175" s="444"/>
      <c r="CQ175" s="444"/>
      <c r="CR175" s="446"/>
      <c r="CS175" s="446"/>
      <c r="CT175" s="446"/>
      <c r="CU175" s="109"/>
      <c r="CV175" s="109">
        <f t="shared" ca="1" si="17"/>
        <v>18</v>
      </c>
      <c r="CW175" s="117">
        <v>18</v>
      </c>
      <c r="CX175" s="119" t="s">
        <v>156</v>
      </c>
      <c r="CY175" s="109"/>
      <c r="CZ175" s="109"/>
      <c r="DA175" s="109"/>
      <c r="DB175" s="109"/>
      <c r="DC175" s="109"/>
      <c r="DD175" s="109">
        <f t="shared" ca="1" si="19"/>
        <v>18</v>
      </c>
      <c r="DE175" s="117">
        <v>17</v>
      </c>
      <c r="DF175" s="119" t="s">
        <v>548</v>
      </c>
      <c r="DG175" s="109"/>
      <c r="DH175" s="109">
        <f t="shared" ca="1" si="20"/>
        <v>18</v>
      </c>
      <c r="DI175" s="117">
        <v>19</v>
      </c>
      <c r="DJ175" s="119" t="s">
        <v>159</v>
      </c>
      <c r="DK175" s="109"/>
      <c r="DL175" s="109"/>
      <c r="DM175" s="446"/>
      <c r="DN175" s="446"/>
      <c r="DO175" s="446"/>
      <c r="DP175" s="446"/>
      <c r="DQ175" s="446"/>
      <c r="DR175" s="446"/>
      <c r="DS175" s="446"/>
      <c r="DT175" s="446"/>
      <c r="DU175" s="446"/>
      <c r="DV175" s="446"/>
      <c r="DW175" s="446"/>
      <c r="DX175" s="446"/>
      <c r="DY175" s="446"/>
      <c r="DZ175" s="446"/>
      <c r="EA175" s="446"/>
      <c r="EB175" s="446"/>
      <c r="EC175" s="446"/>
      <c r="ED175" s="446"/>
      <c r="EE175" s="109"/>
      <c r="EF175" s="109"/>
      <c r="EG175" s="109"/>
      <c r="EH175" s="109"/>
      <c r="EI175" s="109"/>
      <c r="EJ175" s="109">
        <f t="shared" ca="1" si="23"/>
        <v>18</v>
      </c>
      <c r="EK175" s="117">
        <v>12207</v>
      </c>
      <c r="EL175" s="118" t="s">
        <v>157</v>
      </c>
      <c r="EM175" s="109"/>
      <c r="EN175" s="109">
        <f t="shared" ca="1" si="24"/>
        <v>18</v>
      </c>
      <c r="EO175" s="117">
        <v>17</v>
      </c>
      <c r="EP175" s="118" t="s">
        <v>339</v>
      </c>
      <c r="EQ175" s="109"/>
      <c r="ER175" s="109"/>
      <c r="ES175" s="446"/>
      <c r="ET175" s="446"/>
      <c r="EU175" s="446"/>
      <c r="EV175" s="446"/>
      <c r="EW175" s="446"/>
      <c r="EX175" s="446"/>
      <c r="EY175" s="447"/>
      <c r="EZ175" s="447"/>
      <c r="FA175" s="447"/>
      <c r="FB175" s="447"/>
      <c r="FC175" s="444"/>
      <c r="FD175" s="444"/>
      <c r="FE175" s="444"/>
      <c r="FF175" s="444"/>
      <c r="FG175" s="444"/>
      <c r="FH175" s="444"/>
      <c r="FI175" s="444"/>
      <c r="FJ175" s="444"/>
      <c r="FK175" s="444"/>
      <c r="FL175" s="444"/>
      <c r="FM175" s="444"/>
      <c r="FN175" s="444"/>
      <c r="FP175" s="109">
        <f t="shared" ca="1" si="25"/>
        <v>18</v>
      </c>
      <c r="FQ175" s="117">
        <v>18</v>
      </c>
      <c r="FR175" s="118" t="s">
        <v>156</v>
      </c>
      <c r="FT175" s="109">
        <f t="shared" ca="1" si="26"/>
        <v>18</v>
      </c>
      <c r="FU175" s="117">
        <v>42</v>
      </c>
      <c r="FV175" s="118" t="s">
        <v>198</v>
      </c>
      <c r="FX175" s="444"/>
    </row>
    <row r="176" spans="1:180" ht="17.25" hidden="1" customHeight="1">
      <c r="A176" s="444"/>
      <c r="B176" s="444"/>
      <c r="C176" s="444"/>
      <c r="D176" s="444"/>
      <c r="E176" s="444"/>
      <c r="F176" s="444"/>
      <c r="G176" s="444"/>
      <c r="H176" s="444"/>
      <c r="I176" s="444"/>
      <c r="J176" s="444"/>
      <c r="K176" s="444"/>
      <c r="L176" s="444"/>
      <c r="M176" s="444"/>
      <c r="N176" s="444"/>
      <c r="O176" s="444"/>
      <c r="P176" s="444"/>
      <c r="Q176" s="444"/>
      <c r="R176" s="444"/>
      <c r="S176" s="444"/>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4"/>
      <c r="AZ176" s="444"/>
      <c r="BA176" s="444"/>
      <c r="BB176" s="444"/>
      <c r="BC176" s="444"/>
      <c r="BD176" s="444"/>
      <c r="BE176" s="444"/>
      <c r="BF176" s="444"/>
      <c r="BG176" s="444"/>
      <c r="BH176" s="444"/>
      <c r="BI176" s="444"/>
      <c r="BJ176" s="444"/>
      <c r="BK176" s="444"/>
      <c r="BL176" s="444"/>
      <c r="BM176" s="444"/>
      <c r="BN176" s="444"/>
      <c r="BO176" s="444"/>
      <c r="BP176" s="444"/>
      <c r="BQ176" s="444"/>
      <c r="BR176" s="444"/>
      <c r="BS176" s="444"/>
      <c r="BT176" s="444"/>
      <c r="BU176" s="444"/>
      <c r="BV176" s="444"/>
      <c r="BW176" s="444"/>
      <c r="BX176" s="444"/>
      <c r="BY176" s="444"/>
      <c r="BZ176" s="444"/>
      <c r="CA176" s="444"/>
      <c r="CB176" s="444"/>
      <c r="CC176" s="444"/>
      <c r="CD176" s="444"/>
      <c r="CE176" s="444"/>
      <c r="CF176" s="444"/>
      <c r="CG176" s="444"/>
      <c r="CH176" s="444"/>
      <c r="CI176" s="444"/>
      <c r="CJ176" s="444"/>
      <c r="CK176" s="444"/>
      <c r="CL176" s="444"/>
      <c r="CM176" s="444"/>
      <c r="CN176" s="444"/>
      <c r="CO176" s="444"/>
      <c r="CP176" s="444"/>
      <c r="CQ176" s="444"/>
      <c r="CR176" s="446"/>
      <c r="CS176" s="446"/>
      <c r="CT176" s="446"/>
      <c r="CU176" s="109"/>
      <c r="CV176" s="109">
        <f t="shared" ca="1" si="17"/>
        <v>19</v>
      </c>
      <c r="CW176" s="117">
        <v>19</v>
      </c>
      <c r="CX176" s="119" t="s">
        <v>158</v>
      </c>
      <c r="CY176" s="109"/>
      <c r="CZ176" s="109"/>
      <c r="DA176" s="109"/>
      <c r="DB176" s="109"/>
      <c r="DC176" s="109"/>
      <c r="DD176" s="109">
        <f t="shared" ca="1" si="19"/>
        <v>19</v>
      </c>
      <c r="DE176" s="117">
        <v>18</v>
      </c>
      <c r="DF176" s="119" t="s">
        <v>438</v>
      </c>
      <c r="DG176" s="109"/>
      <c r="DH176" s="109">
        <f t="shared" ca="1" si="20"/>
        <v>19</v>
      </c>
      <c r="DI176" s="117">
        <v>20</v>
      </c>
      <c r="DJ176" s="119" t="s">
        <v>162</v>
      </c>
      <c r="DK176" s="109"/>
      <c r="DL176" s="109"/>
      <c r="DM176" s="446"/>
      <c r="DN176" s="446"/>
      <c r="DO176" s="446"/>
      <c r="DP176" s="446"/>
      <c r="DQ176" s="446"/>
      <c r="DR176" s="446"/>
      <c r="DS176" s="446"/>
      <c r="DT176" s="446"/>
      <c r="DU176" s="446"/>
      <c r="DV176" s="446"/>
      <c r="DW176" s="446"/>
      <c r="DX176" s="446"/>
      <c r="DY176" s="446"/>
      <c r="DZ176" s="446"/>
      <c r="EA176" s="446"/>
      <c r="EB176" s="446"/>
      <c r="EC176" s="446"/>
      <c r="ED176" s="446"/>
      <c r="EE176" s="109"/>
      <c r="EF176" s="109"/>
      <c r="EI176" s="109"/>
      <c r="EJ176" s="109">
        <f t="shared" ca="1" si="23"/>
        <v>19</v>
      </c>
      <c r="EK176" s="117">
        <v>12208</v>
      </c>
      <c r="EL176" s="118" t="s">
        <v>160</v>
      </c>
      <c r="EM176" s="109"/>
      <c r="EN176" s="109">
        <f t="shared" ca="1" si="24"/>
        <v>19</v>
      </c>
      <c r="EO176" s="117">
        <v>18</v>
      </c>
      <c r="EP176" s="118" t="s">
        <v>338</v>
      </c>
      <c r="EQ176" s="109"/>
      <c r="ER176" s="109"/>
      <c r="ES176" s="446"/>
      <c r="ET176" s="446"/>
      <c r="EU176" s="446"/>
      <c r="EV176" s="446"/>
      <c r="EW176" s="446"/>
      <c r="EX176" s="446"/>
      <c r="EY176" s="447"/>
      <c r="EZ176" s="447"/>
      <c r="FA176" s="447"/>
      <c r="FB176" s="447"/>
      <c r="FC176" s="444"/>
      <c r="FD176" s="444"/>
      <c r="FE176" s="444"/>
      <c r="FF176" s="444"/>
      <c r="FG176" s="444"/>
      <c r="FH176" s="444"/>
      <c r="FI176" s="444"/>
      <c r="FJ176" s="444"/>
      <c r="FK176" s="444"/>
      <c r="FL176" s="444"/>
      <c r="FM176" s="444"/>
      <c r="FN176" s="444"/>
      <c r="FP176" s="109">
        <f t="shared" ca="1" si="25"/>
        <v>19</v>
      </c>
      <c r="FQ176" s="117">
        <v>19</v>
      </c>
      <c r="FR176" s="118" t="s">
        <v>158</v>
      </c>
      <c r="FT176" s="109">
        <f t="shared" ca="1" si="26"/>
        <v>19</v>
      </c>
      <c r="FU176" s="117">
        <v>43</v>
      </c>
      <c r="FV176" s="118" t="s">
        <v>199</v>
      </c>
      <c r="FX176" s="444"/>
    </row>
    <row r="177" spans="1:180" ht="17.25" hidden="1" customHeight="1">
      <c r="A177" s="444"/>
      <c r="B177" s="444"/>
      <c r="C177" s="444"/>
      <c r="D177" s="444"/>
      <c r="E177" s="444"/>
      <c r="F177" s="444"/>
      <c r="G177" s="444"/>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4"/>
      <c r="AY177" s="444"/>
      <c r="AZ177" s="444"/>
      <c r="BA177" s="444"/>
      <c r="BB177" s="444"/>
      <c r="BC177" s="444"/>
      <c r="BD177" s="444"/>
      <c r="BE177" s="444"/>
      <c r="BF177" s="444"/>
      <c r="BG177" s="444"/>
      <c r="BH177" s="444"/>
      <c r="BI177" s="444"/>
      <c r="BJ177" s="444"/>
      <c r="BK177" s="444"/>
      <c r="BL177" s="444"/>
      <c r="BM177" s="444"/>
      <c r="BN177" s="444"/>
      <c r="BO177" s="444"/>
      <c r="BP177" s="444"/>
      <c r="BQ177" s="444"/>
      <c r="BR177" s="444"/>
      <c r="BS177" s="444"/>
      <c r="BT177" s="444"/>
      <c r="BU177" s="444"/>
      <c r="BV177" s="444"/>
      <c r="BW177" s="444"/>
      <c r="BX177" s="444"/>
      <c r="BY177" s="444"/>
      <c r="BZ177" s="444"/>
      <c r="CA177" s="444"/>
      <c r="CB177" s="444"/>
      <c r="CC177" s="444"/>
      <c r="CD177" s="444"/>
      <c r="CE177" s="444"/>
      <c r="CF177" s="444"/>
      <c r="CG177" s="444"/>
      <c r="CH177" s="444"/>
      <c r="CI177" s="444"/>
      <c r="CJ177" s="444"/>
      <c r="CK177" s="444"/>
      <c r="CL177" s="444"/>
      <c r="CM177" s="444"/>
      <c r="CN177" s="444"/>
      <c r="CO177" s="444"/>
      <c r="CP177" s="444"/>
      <c r="CQ177" s="444"/>
      <c r="CR177" s="446"/>
      <c r="CS177" s="446"/>
      <c r="CT177" s="446"/>
      <c r="CU177" s="109"/>
      <c r="CV177" s="109">
        <f t="shared" ca="1" si="17"/>
        <v>20</v>
      </c>
      <c r="CW177" s="117">
        <v>20</v>
      </c>
      <c r="CX177" s="119" t="s">
        <v>161</v>
      </c>
      <c r="CY177" s="109"/>
      <c r="CZ177" s="109"/>
      <c r="DA177" s="109"/>
      <c r="DB177" s="109"/>
      <c r="DC177" s="109"/>
      <c r="DD177" s="109">
        <f t="shared" ca="1" si="19"/>
        <v>20</v>
      </c>
      <c r="DE177" s="117">
        <v>19</v>
      </c>
      <c r="DF177" s="119" t="s">
        <v>444</v>
      </c>
      <c r="DG177" s="109"/>
      <c r="DH177" s="109">
        <f t="shared" ca="1" si="20"/>
        <v>20</v>
      </c>
      <c r="DI177" s="117">
        <v>21</v>
      </c>
      <c r="DJ177" s="119" t="s">
        <v>499</v>
      </c>
      <c r="DK177" s="109"/>
      <c r="DL177" s="109"/>
      <c r="DM177" s="446"/>
      <c r="DN177" s="446"/>
      <c r="DO177" s="446"/>
      <c r="DP177" s="446"/>
      <c r="DQ177" s="446"/>
      <c r="DR177" s="446"/>
      <c r="DS177" s="446"/>
      <c r="DT177" s="446"/>
      <c r="DU177" s="446"/>
      <c r="DV177" s="446"/>
      <c r="DW177" s="446"/>
      <c r="DX177" s="446"/>
      <c r="DY177" s="446"/>
      <c r="DZ177" s="446"/>
      <c r="EA177" s="446"/>
      <c r="EB177" s="446"/>
      <c r="EC177" s="446"/>
      <c r="ED177" s="446"/>
      <c r="EE177" s="109"/>
      <c r="EF177" s="109"/>
      <c r="EI177" s="109"/>
      <c r="EJ177" s="109">
        <f t="shared" ca="1" si="23"/>
        <v>20</v>
      </c>
      <c r="EK177" s="117">
        <v>12220</v>
      </c>
      <c r="EL177" s="118" t="s">
        <v>163</v>
      </c>
      <c r="EM177" s="109"/>
      <c r="EN177" s="109">
        <f t="shared" ca="1" si="24"/>
        <v>20</v>
      </c>
      <c r="EO177" s="117">
        <v>19</v>
      </c>
      <c r="EP177" s="118" t="s">
        <v>365</v>
      </c>
      <c r="EQ177" s="109"/>
      <c r="ER177" s="109"/>
      <c r="ES177" s="446"/>
      <c r="ET177" s="446"/>
      <c r="EU177" s="446"/>
      <c r="EV177" s="446"/>
      <c r="EW177" s="446"/>
      <c r="EX177" s="446"/>
      <c r="EY177" s="447"/>
      <c r="EZ177" s="447"/>
      <c r="FA177" s="447"/>
      <c r="FB177" s="447"/>
      <c r="FC177" s="444"/>
      <c r="FD177" s="444"/>
      <c r="FE177" s="444"/>
      <c r="FF177" s="444"/>
      <c r="FG177" s="444"/>
      <c r="FH177" s="444"/>
      <c r="FI177" s="444"/>
      <c r="FJ177" s="444"/>
      <c r="FK177" s="444"/>
      <c r="FL177" s="444"/>
      <c r="FM177" s="444"/>
      <c r="FN177" s="444"/>
      <c r="FP177" s="109">
        <f t="shared" ca="1" si="25"/>
        <v>20</v>
      </c>
      <c r="FQ177" s="117">
        <v>20</v>
      </c>
      <c r="FR177" s="118" t="s">
        <v>161</v>
      </c>
      <c r="FT177" s="109">
        <f t="shared" ca="1" si="26"/>
        <v>20</v>
      </c>
      <c r="FU177" s="117">
        <v>44</v>
      </c>
      <c r="FV177" s="118" t="s">
        <v>200</v>
      </c>
      <c r="FX177" s="444"/>
    </row>
    <row r="178" spans="1:180" ht="17.25" hidden="1" customHeight="1">
      <c r="A178" s="444"/>
      <c r="B178" s="444"/>
      <c r="C178" s="444"/>
      <c r="D178" s="444"/>
      <c r="E178" s="444"/>
      <c r="F178" s="444"/>
      <c r="G178" s="444"/>
      <c r="H178" s="444"/>
      <c r="I178" s="444"/>
      <c r="J178" s="444"/>
      <c r="K178" s="444"/>
      <c r="L178" s="444"/>
      <c r="M178" s="444"/>
      <c r="N178" s="444"/>
      <c r="O178" s="444"/>
      <c r="P178" s="444"/>
      <c r="Q178" s="444"/>
      <c r="R178" s="444"/>
      <c r="S178" s="444"/>
      <c r="T178" s="444"/>
      <c r="U178" s="444"/>
      <c r="V178" s="444"/>
      <c r="W178" s="444"/>
      <c r="X178" s="444"/>
      <c r="Y178" s="444"/>
      <c r="Z178" s="444"/>
      <c r="AA178" s="444"/>
      <c r="AB178" s="444"/>
      <c r="AC178" s="444"/>
      <c r="AD178" s="444"/>
      <c r="AE178" s="444"/>
      <c r="AF178" s="444"/>
      <c r="AG178" s="444"/>
      <c r="AH178" s="444"/>
      <c r="AI178" s="444"/>
      <c r="AJ178" s="444"/>
      <c r="AK178" s="444"/>
      <c r="AL178" s="444"/>
      <c r="AM178" s="444"/>
      <c r="AN178" s="444"/>
      <c r="AO178" s="444"/>
      <c r="AP178" s="444"/>
      <c r="AQ178" s="444"/>
      <c r="AR178" s="444"/>
      <c r="AS178" s="444"/>
      <c r="AT178" s="444"/>
      <c r="AU178" s="444"/>
      <c r="AV178" s="444"/>
      <c r="AW178" s="444"/>
      <c r="AX178" s="444"/>
      <c r="AY178" s="444"/>
      <c r="AZ178" s="444"/>
      <c r="BA178" s="444"/>
      <c r="BB178" s="444"/>
      <c r="BC178" s="444"/>
      <c r="BD178" s="444"/>
      <c r="BE178" s="444"/>
      <c r="BF178" s="444"/>
      <c r="BG178" s="444"/>
      <c r="BH178" s="444"/>
      <c r="BI178" s="444"/>
      <c r="BJ178" s="444"/>
      <c r="BK178" s="444"/>
      <c r="BL178" s="444"/>
      <c r="BM178" s="444"/>
      <c r="BN178" s="444"/>
      <c r="BO178" s="444"/>
      <c r="BP178" s="444"/>
      <c r="BQ178" s="444"/>
      <c r="BR178" s="444"/>
      <c r="BS178" s="444"/>
      <c r="BT178" s="444"/>
      <c r="BU178" s="444"/>
      <c r="BV178" s="444"/>
      <c r="BW178" s="444"/>
      <c r="BX178" s="444"/>
      <c r="BY178" s="444"/>
      <c r="BZ178" s="444"/>
      <c r="CA178" s="444"/>
      <c r="CB178" s="444"/>
      <c r="CC178" s="444"/>
      <c r="CD178" s="444"/>
      <c r="CE178" s="444"/>
      <c r="CF178" s="444"/>
      <c r="CG178" s="444"/>
      <c r="CH178" s="444"/>
      <c r="CI178" s="444"/>
      <c r="CJ178" s="444"/>
      <c r="CK178" s="444"/>
      <c r="CL178" s="444"/>
      <c r="CM178" s="444"/>
      <c r="CN178" s="444"/>
      <c r="CO178" s="444"/>
      <c r="CP178" s="444"/>
      <c r="CQ178" s="444"/>
      <c r="CR178" s="446"/>
      <c r="CS178" s="446"/>
      <c r="CT178" s="446"/>
      <c r="CU178" s="109"/>
      <c r="CV178" s="109">
        <f t="shared" ca="1" si="17"/>
        <v>21</v>
      </c>
      <c r="CW178" s="117">
        <v>21</v>
      </c>
      <c r="CX178" s="119" t="s">
        <v>164</v>
      </c>
      <c r="CY178" s="109"/>
      <c r="CZ178" s="109"/>
      <c r="DA178" s="109"/>
      <c r="DB178" s="109"/>
      <c r="DC178" s="109"/>
      <c r="DD178" s="109">
        <f t="shared" ca="1" si="19"/>
        <v>21</v>
      </c>
      <c r="DE178" s="117">
        <v>20</v>
      </c>
      <c r="DF178" s="119" t="s">
        <v>549</v>
      </c>
      <c r="DG178" s="109"/>
      <c r="DH178" s="109">
        <f t="shared" ca="1" si="20"/>
        <v>21</v>
      </c>
      <c r="DI178" s="117">
        <v>22</v>
      </c>
      <c r="DJ178" s="119" t="s">
        <v>500</v>
      </c>
      <c r="DK178" s="109"/>
      <c r="DL178" s="109"/>
      <c r="DM178" s="446"/>
      <c r="DN178" s="446"/>
      <c r="DO178" s="446"/>
      <c r="DP178" s="446"/>
      <c r="DQ178" s="446"/>
      <c r="DR178" s="446"/>
      <c r="DS178" s="446"/>
      <c r="DT178" s="446"/>
      <c r="DU178" s="446"/>
      <c r="DV178" s="446"/>
      <c r="DW178" s="446"/>
      <c r="DX178" s="446"/>
      <c r="DY178" s="446"/>
      <c r="DZ178" s="446"/>
      <c r="EA178" s="446"/>
      <c r="EB178" s="446"/>
      <c r="EC178" s="446"/>
      <c r="ED178" s="446"/>
      <c r="EE178" s="109"/>
      <c r="EF178" s="109"/>
      <c r="EI178" s="109"/>
      <c r="EJ178" s="109">
        <f t="shared" ca="1" si="23"/>
        <v>21</v>
      </c>
      <c r="EK178" s="117">
        <v>13101</v>
      </c>
      <c r="EL178" s="118" t="s">
        <v>96</v>
      </c>
      <c r="EM178" s="109"/>
      <c r="EN178" s="109">
        <f t="shared" ca="1" si="24"/>
        <v>21</v>
      </c>
      <c r="EO178" s="117">
        <v>20</v>
      </c>
      <c r="EP178" s="118" t="s">
        <v>340</v>
      </c>
      <c r="EQ178" s="109"/>
      <c r="ER178" s="109"/>
      <c r="ES178" s="446"/>
      <c r="ET178" s="446"/>
      <c r="EU178" s="446"/>
      <c r="EV178" s="446"/>
      <c r="EW178" s="446"/>
      <c r="EX178" s="446"/>
      <c r="EY178" s="447"/>
      <c r="EZ178" s="447"/>
      <c r="FA178" s="447"/>
      <c r="FB178" s="447"/>
      <c r="FC178" s="444"/>
      <c r="FD178" s="444"/>
      <c r="FE178" s="444"/>
      <c r="FF178" s="444"/>
      <c r="FG178" s="444"/>
      <c r="FH178" s="444"/>
      <c r="FI178" s="444"/>
      <c r="FJ178" s="444"/>
      <c r="FK178" s="444"/>
      <c r="FL178" s="444"/>
      <c r="FM178" s="444"/>
      <c r="FN178" s="444"/>
      <c r="FP178" s="109">
        <f t="shared" ca="1" si="25"/>
        <v>21</v>
      </c>
      <c r="FQ178" s="117">
        <v>21</v>
      </c>
      <c r="FR178" s="118" t="s">
        <v>164</v>
      </c>
      <c r="FT178" s="109">
        <f t="shared" ca="1" si="26"/>
        <v>21</v>
      </c>
      <c r="FU178" s="117">
        <v>45</v>
      </c>
      <c r="FV178" s="118" t="s">
        <v>202</v>
      </c>
      <c r="FX178" s="444"/>
    </row>
    <row r="179" spans="1:180" ht="17.25" hidden="1" customHeight="1">
      <c r="A179" s="444"/>
      <c r="B179" s="444"/>
      <c r="C179" s="444"/>
      <c r="D179" s="444"/>
      <c r="E179" s="444"/>
      <c r="F179" s="444"/>
      <c r="G179" s="444"/>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4"/>
      <c r="AY179" s="444"/>
      <c r="AZ179" s="444"/>
      <c r="BA179" s="444"/>
      <c r="BB179" s="444"/>
      <c r="BC179" s="444"/>
      <c r="BD179" s="444"/>
      <c r="BE179" s="444"/>
      <c r="BF179" s="444"/>
      <c r="BG179" s="444"/>
      <c r="BH179" s="444"/>
      <c r="BI179" s="444"/>
      <c r="BJ179" s="444"/>
      <c r="BK179" s="444"/>
      <c r="BL179" s="444"/>
      <c r="BM179" s="444"/>
      <c r="BN179" s="444"/>
      <c r="BO179" s="444"/>
      <c r="BP179" s="444"/>
      <c r="BQ179" s="444"/>
      <c r="BR179" s="444"/>
      <c r="BS179" s="444"/>
      <c r="BT179" s="444"/>
      <c r="BU179" s="444"/>
      <c r="BV179" s="444"/>
      <c r="BW179" s="444"/>
      <c r="BX179" s="444"/>
      <c r="BY179" s="444"/>
      <c r="BZ179" s="444"/>
      <c r="CA179" s="444"/>
      <c r="CB179" s="444"/>
      <c r="CC179" s="444"/>
      <c r="CD179" s="444"/>
      <c r="CE179" s="444"/>
      <c r="CF179" s="444"/>
      <c r="CG179" s="444"/>
      <c r="CH179" s="444"/>
      <c r="CI179" s="444"/>
      <c r="CJ179" s="444"/>
      <c r="CK179" s="444"/>
      <c r="CL179" s="444"/>
      <c r="CM179" s="444"/>
      <c r="CN179" s="444"/>
      <c r="CO179" s="444"/>
      <c r="CP179" s="444"/>
      <c r="CQ179" s="444"/>
      <c r="CR179" s="446"/>
      <c r="CS179" s="446"/>
      <c r="CT179" s="446"/>
      <c r="CU179" s="109"/>
      <c r="CV179" s="109">
        <f t="shared" ca="1" si="17"/>
        <v>22</v>
      </c>
      <c r="CW179" s="117">
        <v>22</v>
      </c>
      <c r="CX179" s="119" t="s">
        <v>165</v>
      </c>
      <c r="CY179" s="109"/>
      <c r="CZ179" s="109"/>
      <c r="DA179" s="109"/>
      <c r="DB179" s="109"/>
      <c r="DC179" s="109"/>
      <c r="DD179" s="109">
        <f t="shared" ca="1" si="19"/>
        <v>22</v>
      </c>
      <c r="DE179" s="117">
        <v>21</v>
      </c>
      <c r="DF179" s="119" t="s">
        <v>497</v>
      </c>
      <c r="DG179" s="109"/>
      <c r="DH179" s="109">
        <f t="shared" ca="1" si="20"/>
        <v>22</v>
      </c>
      <c r="DI179" s="117">
        <v>23</v>
      </c>
      <c r="DJ179" s="119" t="s">
        <v>168</v>
      </c>
      <c r="DK179" s="109"/>
      <c r="DL179" s="109"/>
      <c r="DM179" s="446"/>
      <c r="DN179" s="446"/>
      <c r="DO179" s="446"/>
      <c r="DP179" s="446"/>
      <c r="DQ179" s="446"/>
      <c r="DR179" s="446"/>
      <c r="DS179" s="446"/>
      <c r="DT179" s="446"/>
      <c r="DU179" s="446"/>
      <c r="DV179" s="446"/>
      <c r="DW179" s="446"/>
      <c r="DX179" s="446"/>
      <c r="DY179" s="446"/>
      <c r="DZ179" s="446"/>
      <c r="EA179" s="446"/>
      <c r="EB179" s="446"/>
      <c r="EC179" s="446"/>
      <c r="ED179" s="446"/>
      <c r="EE179" s="109"/>
      <c r="EF179" s="109"/>
      <c r="EI179" s="109"/>
      <c r="EJ179" s="109">
        <f t="shared" ca="1" si="23"/>
        <v>22</v>
      </c>
      <c r="EK179" s="117">
        <v>13102</v>
      </c>
      <c r="EL179" s="118" t="s">
        <v>103</v>
      </c>
      <c r="EM179" s="109"/>
      <c r="EN179" s="109">
        <f t="shared" ca="1" si="24"/>
        <v>22</v>
      </c>
      <c r="EO179" s="117">
        <v>21</v>
      </c>
      <c r="EP179" s="118" t="s">
        <v>341</v>
      </c>
      <c r="EQ179" s="109"/>
      <c r="ER179" s="109"/>
      <c r="ES179" s="446"/>
      <c r="ET179" s="446"/>
      <c r="EU179" s="446"/>
      <c r="EV179" s="446"/>
      <c r="EW179" s="446"/>
      <c r="EX179" s="446"/>
      <c r="EY179" s="447"/>
      <c r="EZ179" s="447"/>
      <c r="FA179" s="447"/>
      <c r="FB179" s="447"/>
      <c r="FC179" s="444"/>
      <c r="FD179" s="444"/>
      <c r="FE179" s="444"/>
      <c r="FF179" s="444"/>
      <c r="FG179" s="444"/>
      <c r="FH179" s="444"/>
      <c r="FI179" s="444"/>
      <c r="FJ179" s="444"/>
      <c r="FK179" s="444"/>
      <c r="FL179" s="444"/>
      <c r="FM179" s="444"/>
      <c r="FN179" s="444"/>
      <c r="FP179" s="109">
        <f t="shared" ca="1" si="25"/>
        <v>22</v>
      </c>
      <c r="FQ179" s="117">
        <v>22</v>
      </c>
      <c r="FR179" s="118" t="s">
        <v>165</v>
      </c>
      <c r="FT179" s="109">
        <f t="shared" ca="1" si="26"/>
        <v>22</v>
      </c>
      <c r="FU179" s="117">
        <v>46</v>
      </c>
      <c r="FV179" s="118" t="s">
        <v>204</v>
      </c>
      <c r="FX179" s="444"/>
    </row>
    <row r="180" spans="1:180" ht="17.25" hidden="1" customHeight="1">
      <c r="A180" s="444"/>
      <c r="B180" s="444"/>
      <c r="C180" s="444"/>
      <c r="D180" s="444"/>
      <c r="E180" s="444"/>
      <c r="F180" s="444"/>
      <c r="G180" s="444"/>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44"/>
      <c r="AY180" s="444"/>
      <c r="AZ180" s="444"/>
      <c r="BA180" s="444"/>
      <c r="BB180" s="444"/>
      <c r="BC180" s="444"/>
      <c r="BD180" s="444"/>
      <c r="BE180" s="444"/>
      <c r="BF180" s="444"/>
      <c r="BG180" s="444"/>
      <c r="BH180" s="444"/>
      <c r="BI180" s="444"/>
      <c r="BJ180" s="444"/>
      <c r="BK180" s="444"/>
      <c r="BL180" s="444"/>
      <c r="BM180" s="444"/>
      <c r="BN180" s="444"/>
      <c r="BO180" s="444"/>
      <c r="BP180" s="444"/>
      <c r="BQ180" s="444"/>
      <c r="BR180" s="444"/>
      <c r="BS180" s="444"/>
      <c r="BT180" s="444"/>
      <c r="BU180" s="444"/>
      <c r="BV180" s="444"/>
      <c r="BW180" s="444"/>
      <c r="BX180" s="444"/>
      <c r="BY180" s="444"/>
      <c r="BZ180" s="444"/>
      <c r="CA180" s="444"/>
      <c r="CB180" s="444"/>
      <c r="CC180" s="444"/>
      <c r="CD180" s="444"/>
      <c r="CE180" s="444"/>
      <c r="CF180" s="444"/>
      <c r="CG180" s="444"/>
      <c r="CH180" s="444"/>
      <c r="CI180" s="444"/>
      <c r="CJ180" s="444"/>
      <c r="CK180" s="444"/>
      <c r="CL180" s="444"/>
      <c r="CM180" s="444"/>
      <c r="CN180" s="444"/>
      <c r="CO180" s="444"/>
      <c r="CP180" s="444"/>
      <c r="CQ180" s="444"/>
      <c r="CR180" s="446"/>
      <c r="CS180" s="446"/>
      <c r="CT180" s="446"/>
      <c r="CU180" s="109"/>
      <c r="CV180" s="109">
        <f t="shared" ca="1" si="17"/>
        <v>23</v>
      </c>
      <c r="CW180" s="117">
        <v>23</v>
      </c>
      <c r="CX180" s="119" t="s">
        <v>166</v>
      </c>
      <c r="CY180" s="109"/>
      <c r="CZ180" s="109"/>
      <c r="DA180" s="109"/>
      <c r="DB180" s="109"/>
      <c r="DC180" s="109"/>
      <c r="DD180" s="109">
        <f t="shared" ca="1" si="19"/>
        <v>23</v>
      </c>
      <c r="DE180" s="117">
        <v>22</v>
      </c>
      <c r="DF180" s="119" t="s">
        <v>154</v>
      </c>
      <c r="DG180" s="109"/>
      <c r="DH180" s="109">
        <f t="shared" ca="1" si="20"/>
        <v>23</v>
      </c>
      <c r="DI180" s="117">
        <v>24</v>
      </c>
      <c r="DJ180" s="119" t="s">
        <v>170</v>
      </c>
      <c r="DK180" s="109"/>
      <c r="DL180" s="109"/>
      <c r="DM180" s="446"/>
      <c r="DN180" s="446"/>
      <c r="DO180" s="446"/>
      <c r="DP180" s="446"/>
      <c r="DQ180" s="446"/>
      <c r="DR180" s="446"/>
      <c r="DS180" s="446"/>
      <c r="DT180" s="446"/>
      <c r="DU180" s="446"/>
      <c r="DV180" s="446"/>
      <c r="DW180" s="446"/>
      <c r="DX180" s="446"/>
      <c r="DY180" s="446"/>
      <c r="DZ180" s="446"/>
      <c r="EA180" s="446"/>
      <c r="EB180" s="446"/>
      <c r="EC180" s="446"/>
      <c r="ED180" s="446"/>
      <c r="EE180" s="446"/>
      <c r="EF180" s="446"/>
      <c r="EG180" s="446"/>
      <c r="EH180" s="446"/>
      <c r="EI180" s="109"/>
      <c r="EJ180" s="109">
        <f t="shared" ca="1" si="23"/>
        <v>23</v>
      </c>
      <c r="EK180" s="117">
        <v>13103</v>
      </c>
      <c r="EL180" s="118" t="s">
        <v>109</v>
      </c>
      <c r="EM180" s="109"/>
      <c r="EN180" s="109">
        <f t="shared" ca="1" si="24"/>
        <v>23</v>
      </c>
      <c r="EO180" s="117">
        <v>22</v>
      </c>
      <c r="EP180" s="118" t="s">
        <v>367</v>
      </c>
      <c r="EQ180" s="109"/>
      <c r="ER180" s="109"/>
      <c r="ES180" s="446"/>
      <c r="ET180" s="446"/>
      <c r="EU180" s="446"/>
      <c r="EV180" s="446"/>
      <c r="EW180" s="446"/>
      <c r="EX180" s="446"/>
      <c r="EY180" s="447"/>
      <c r="EZ180" s="447"/>
      <c r="FA180" s="447"/>
      <c r="FB180" s="447"/>
      <c r="FC180" s="444"/>
      <c r="FD180" s="444"/>
      <c r="FE180" s="444"/>
      <c r="FF180" s="444"/>
      <c r="FG180" s="444"/>
      <c r="FH180" s="444"/>
      <c r="FI180" s="444"/>
      <c r="FJ180" s="444"/>
      <c r="FK180" s="444"/>
      <c r="FL180" s="444"/>
      <c r="FM180" s="444"/>
      <c r="FN180" s="444"/>
      <c r="FP180" s="109">
        <f t="shared" ca="1" si="25"/>
        <v>23</v>
      </c>
      <c r="FQ180" s="117">
        <v>23</v>
      </c>
      <c r="FR180" s="118" t="s">
        <v>166</v>
      </c>
      <c r="FT180" s="109">
        <f t="shared" ca="1" si="26"/>
        <v>23</v>
      </c>
      <c r="FU180" s="117">
        <v>47</v>
      </c>
      <c r="FV180" s="118" t="s">
        <v>206</v>
      </c>
      <c r="FX180" s="444"/>
    </row>
    <row r="181" spans="1:180" ht="17.25" hidden="1" customHeight="1">
      <c r="A181" s="444"/>
      <c r="B181" s="444"/>
      <c r="C181" s="444"/>
      <c r="D181" s="444"/>
      <c r="E181" s="444"/>
      <c r="F181" s="444"/>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4"/>
      <c r="AL181" s="444"/>
      <c r="AM181" s="444"/>
      <c r="AN181" s="444"/>
      <c r="AO181" s="444"/>
      <c r="AP181" s="444"/>
      <c r="AQ181" s="444"/>
      <c r="AR181" s="444"/>
      <c r="AS181" s="444"/>
      <c r="AT181" s="444"/>
      <c r="AU181" s="444"/>
      <c r="AV181" s="444"/>
      <c r="AW181" s="444"/>
      <c r="AX181" s="444"/>
      <c r="AY181" s="444"/>
      <c r="AZ181" s="444"/>
      <c r="BA181" s="444"/>
      <c r="BB181" s="444"/>
      <c r="BC181" s="444"/>
      <c r="BD181" s="444"/>
      <c r="BE181" s="444"/>
      <c r="BF181" s="444"/>
      <c r="BG181" s="444"/>
      <c r="BH181" s="444"/>
      <c r="BI181" s="444"/>
      <c r="BJ181" s="444"/>
      <c r="BK181" s="444"/>
      <c r="BL181" s="444"/>
      <c r="BM181" s="444"/>
      <c r="BN181" s="444"/>
      <c r="BO181" s="444"/>
      <c r="BP181" s="444"/>
      <c r="BQ181" s="444"/>
      <c r="BR181" s="444"/>
      <c r="BS181" s="444"/>
      <c r="BT181" s="444"/>
      <c r="BU181" s="444"/>
      <c r="BV181" s="444"/>
      <c r="BW181" s="444"/>
      <c r="BX181" s="444"/>
      <c r="BY181" s="444"/>
      <c r="BZ181" s="444"/>
      <c r="CA181" s="444"/>
      <c r="CB181" s="444"/>
      <c r="CC181" s="444"/>
      <c r="CD181" s="444"/>
      <c r="CE181" s="444"/>
      <c r="CF181" s="444"/>
      <c r="CG181" s="444"/>
      <c r="CH181" s="444"/>
      <c r="CI181" s="444"/>
      <c r="CJ181" s="444"/>
      <c r="CK181" s="444"/>
      <c r="CL181" s="444"/>
      <c r="CM181" s="444"/>
      <c r="CN181" s="444"/>
      <c r="CO181" s="444"/>
      <c r="CP181" s="444"/>
      <c r="CQ181" s="444"/>
      <c r="CR181" s="446"/>
      <c r="CS181" s="446"/>
      <c r="CT181" s="446"/>
      <c r="CU181" s="109"/>
      <c r="CV181" s="109">
        <f t="shared" ca="1" si="17"/>
        <v>24</v>
      </c>
      <c r="CW181" s="117">
        <v>24</v>
      </c>
      <c r="CX181" s="119" t="s">
        <v>169</v>
      </c>
      <c r="CY181" s="109"/>
      <c r="CZ181" s="109"/>
      <c r="DA181" s="109"/>
      <c r="DB181" s="109"/>
      <c r="DC181" s="109"/>
      <c r="DD181" s="109">
        <f t="shared" ca="1" si="19"/>
        <v>24</v>
      </c>
      <c r="DE181" s="117">
        <v>99</v>
      </c>
      <c r="DF181" s="119" t="s">
        <v>496</v>
      </c>
      <c r="DG181" s="109"/>
      <c r="DH181" s="109">
        <f t="shared" ca="1" si="20"/>
        <v>24</v>
      </c>
      <c r="DI181" s="117">
        <v>25</v>
      </c>
      <c r="DJ181" s="119" t="s">
        <v>501</v>
      </c>
      <c r="DK181" s="109"/>
      <c r="DL181" s="109"/>
      <c r="DM181" s="446"/>
      <c r="DN181" s="446"/>
      <c r="DO181" s="446"/>
      <c r="DP181" s="446"/>
      <c r="DQ181" s="446"/>
      <c r="DR181" s="446"/>
      <c r="DS181" s="446"/>
      <c r="DT181" s="446"/>
      <c r="DU181" s="446"/>
      <c r="DV181" s="446"/>
      <c r="DW181" s="446"/>
      <c r="DX181" s="446"/>
      <c r="DY181" s="446"/>
      <c r="DZ181" s="446"/>
      <c r="EA181" s="446"/>
      <c r="EB181" s="446"/>
      <c r="EC181" s="446"/>
      <c r="ED181" s="446"/>
      <c r="EE181" s="446"/>
      <c r="EF181" s="446"/>
      <c r="EG181" s="446"/>
      <c r="EH181" s="446"/>
      <c r="EI181" s="109"/>
      <c r="EJ181" s="109">
        <f t="shared" ca="1" si="23"/>
        <v>24</v>
      </c>
      <c r="EK181" s="117">
        <v>13104</v>
      </c>
      <c r="EL181" s="118" t="s">
        <v>114</v>
      </c>
      <c r="EM181" s="109"/>
      <c r="EN181" s="109">
        <f t="shared" ca="1" si="24"/>
        <v>24</v>
      </c>
      <c r="EO181" s="117">
        <v>23</v>
      </c>
      <c r="EP181" s="118" t="s">
        <v>342</v>
      </c>
      <c r="EQ181" s="109"/>
      <c r="ER181" s="109"/>
      <c r="ES181" s="446"/>
      <c r="ET181" s="446"/>
      <c r="EU181" s="446"/>
      <c r="EV181" s="446"/>
      <c r="EW181" s="446"/>
      <c r="EX181" s="446"/>
      <c r="EY181" s="447"/>
      <c r="EZ181" s="447"/>
      <c r="FA181" s="447"/>
      <c r="FB181" s="447"/>
      <c r="FC181" s="444"/>
      <c r="FD181" s="444"/>
      <c r="FE181" s="444"/>
      <c r="FF181" s="444"/>
      <c r="FG181" s="444"/>
      <c r="FH181" s="444"/>
      <c r="FI181" s="444"/>
      <c r="FJ181" s="444"/>
      <c r="FK181" s="444"/>
      <c r="FL181" s="444"/>
      <c r="FM181" s="444"/>
      <c r="FN181" s="444"/>
      <c r="FT181" s="109">
        <f t="shared" ca="1" si="26"/>
        <v>24</v>
      </c>
      <c r="FU181" s="117">
        <v>48</v>
      </c>
      <c r="FV181" s="118" t="s">
        <v>207</v>
      </c>
      <c r="FX181" s="444"/>
    </row>
    <row r="182" spans="1:180" ht="17.25" hidden="1" customHeight="1">
      <c r="A182" s="444"/>
      <c r="B182" s="444"/>
      <c r="C182" s="444"/>
      <c r="D182" s="444"/>
      <c r="E182" s="444"/>
      <c r="F182" s="444"/>
      <c r="G182" s="444"/>
      <c r="H182" s="444"/>
      <c r="I182" s="444"/>
      <c r="J182" s="444"/>
      <c r="K182" s="444"/>
      <c r="L182" s="444"/>
      <c r="M182" s="444"/>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4"/>
      <c r="AJ182" s="444"/>
      <c r="AK182" s="444"/>
      <c r="AL182" s="444"/>
      <c r="AM182" s="444"/>
      <c r="AN182" s="444"/>
      <c r="AO182" s="444"/>
      <c r="AP182" s="444"/>
      <c r="AQ182" s="444"/>
      <c r="AR182" s="444"/>
      <c r="AS182" s="444"/>
      <c r="AT182" s="444"/>
      <c r="AU182" s="444"/>
      <c r="AV182" s="444"/>
      <c r="AW182" s="444"/>
      <c r="AX182" s="444"/>
      <c r="AY182" s="444"/>
      <c r="AZ182" s="444"/>
      <c r="BA182" s="444"/>
      <c r="BB182" s="444"/>
      <c r="BC182" s="444"/>
      <c r="BD182" s="444"/>
      <c r="BE182" s="444"/>
      <c r="BF182" s="444"/>
      <c r="BG182" s="444"/>
      <c r="BH182" s="444"/>
      <c r="BI182" s="444"/>
      <c r="BJ182" s="444"/>
      <c r="BK182" s="444"/>
      <c r="BL182" s="444"/>
      <c r="BM182" s="444"/>
      <c r="BN182" s="444"/>
      <c r="BO182" s="444"/>
      <c r="BP182" s="444"/>
      <c r="BQ182" s="444"/>
      <c r="BR182" s="444"/>
      <c r="BS182" s="444"/>
      <c r="BT182" s="444"/>
      <c r="BU182" s="444"/>
      <c r="BV182" s="444"/>
      <c r="BW182" s="444"/>
      <c r="BX182" s="444"/>
      <c r="BY182" s="444"/>
      <c r="BZ182" s="444"/>
      <c r="CA182" s="444"/>
      <c r="CB182" s="444"/>
      <c r="CC182" s="444"/>
      <c r="CD182" s="444"/>
      <c r="CE182" s="444"/>
      <c r="CF182" s="444"/>
      <c r="CG182" s="444"/>
      <c r="CH182" s="444"/>
      <c r="CI182" s="444"/>
      <c r="CJ182" s="444"/>
      <c r="CK182" s="444"/>
      <c r="CL182" s="444"/>
      <c r="CM182" s="444"/>
      <c r="CN182" s="444"/>
      <c r="CO182" s="444"/>
      <c r="CP182" s="444"/>
      <c r="CQ182" s="444"/>
      <c r="CR182" s="446"/>
      <c r="CS182" s="446"/>
      <c r="CT182" s="446"/>
      <c r="CU182" s="109"/>
      <c r="CV182" s="109">
        <f t="shared" ca="1" si="17"/>
        <v>25</v>
      </c>
      <c r="CW182" s="117">
        <v>25</v>
      </c>
      <c r="CX182" s="119" t="s">
        <v>171</v>
      </c>
      <c r="CY182" s="109"/>
      <c r="CZ182" s="109"/>
      <c r="DA182" s="109"/>
      <c r="DB182" s="109"/>
      <c r="DC182" s="109"/>
      <c r="DD182" s="109"/>
      <c r="DE182" s="109"/>
      <c r="DF182" s="109"/>
      <c r="DG182" s="109"/>
      <c r="DH182" s="109">
        <f t="shared" ca="1" si="20"/>
        <v>25</v>
      </c>
      <c r="DI182" s="117">
        <v>27</v>
      </c>
      <c r="DJ182" s="119" t="s">
        <v>175</v>
      </c>
      <c r="DK182" s="109"/>
      <c r="DL182" s="109"/>
      <c r="DM182" s="446"/>
      <c r="DN182" s="446"/>
      <c r="DO182" s="446"/>
      <c r="DP182" s="446"/>
      <c r="DQ182" s="446"/>
      <c r="DR182" s="446"/>
      <c r="DS182" s="446"/>
      <c r="DT182" s="446"/>
      <c r="DU182" s="446"/>
      <c r="DV182" s="446"/>
      <c r="DW182" s="446"/>
      <c r="DX182" s="446"/>
      <c r="DY182" s="446"/>
      <c r="DZ182" s="446"/>
      <c r="EA182" s="446"/>
      <c r="EB182" s="446"/>
      <c r="EC182" s="446"/>
      <c r="ED182" s="446"/>
      <c r="EE182" s="446"/>
      <c r="EF182" s="446"/>
      <c r="EG182" s="446"/>
      <c r="EH182" s="446"/>
      <c r="EI182" s="109"/>
      <c r="EJ182" s="109">
        <f t="shared" ca="1" si="23"/>
        <v>25</v>
      </c>
      <c r="EK182" s="117">
        <v>13105</v>
      </c>
      <c r="EL182" s="118" t="s">
        <v>117</v>
      </c>
      <c r="EM182" s="109"/>
      <c r="EN182" s="109">
        <f t="shared" ca="1" si="24"/>
        <v>25</v>
      </c>
      <c r="EO182" s="117">
        <v>24</v>
      </c>
      <c r="EP182" s="118" t="s">
        <v>345</v>
      </c>
      <c r="EQ182" s="109"/>
      <c r="ER182" s="109"/>
      <c r="ES182" s="446"/>
      <c r="ET182" s="446"/>
      <c r="EU182" s="446"/>
      <c r="EV182" s="446"/>
      <c r="EW182" s="446"/>
      <c r="EX182" s="446"/>
      <c r="EY182" s="447"/>
      <c r="EZ182" s="447"/>
      <c r="FA182" s="447"/>
      <c r="FB182" s="447"/>
      <c r="FC182" s="444"/>
      <c r="FD182" s="444"/>
      <c r="FE182" s="444"/>
      <c r="FF182" s="444"/>
      <c r="FG182" s="444"/>
      <c r="FH182" s="444"/>
      <c r="FI182" s="444"/>
      <c r="FJ182" s="444"/>
      <c r="FK182" s="444"/>
      <c r="FL182" s="444"/>
      <c r="FM182" s="444"/>
      <c r="FN182" s="444"/>
      <c r="FT182" s="109">
        <f t="shared" ca="1" si="26"/>
        <v>25</v>
      </c>
      <c r="FU182" s="117">
        <v>49</v>
      </c>
      <c r="FV182" s="118" t="s">
        <v>208</v>
      </c>
      <c r="FX182" s="444"/>
    </row>
    <row r="183" spans="1:180" ht="17.25" hidden="1" customHeight="1">
      <c r="A183" s="444"/>
      <c r="B183" s="444"/>
      <c r="C183" s="444"/>
      <c r="D183" s="444"/>
      <c r="E183" s="444"/>
      <c r="F183" s="444"/>
      <c r="G183" s="444"/>
      <c r="H183" s="444"/>
      <c r="I183" s="444"/>
      <c r="J183" s="444"/>
      <c r="K183" s="444"/>
      <c r="L183" s="444"/>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44"/>
      <c r="AY183" s="444"/>
      <c r="AZ183" s="444"/>
      <c r="BA183" s="444"/>
      <c r="BB183" s="444"/>
      <c r="BC183" s="444"/>
      <c r="BD183" s="444"/>
      <c r="BE183" s="444"/>
      <c r="BF183" s="444"/>
      <c r="BG183" s="444"/>
      <c r="BH183" s="444"/>
      <c r="BI183" s="444"/>
      <c r="BJ183" s="444"/>
      <c r="BK183" s="444"/>
      <c r="BL183" s="444"/>
      <c r="BM183" s="444"/>
      <c r="BN183" s="444"/>
      <c r="BO183" s="444"/>
      <c r="BP183" s="444"/>
      <c r="BQ183" s="444"/>
      <c r="BR183" s="444"/>
      <c r="BS183" s="444"/>
      <c r="BT183" s="444"/>
      <c r="BU183" s="444"/>
      <c r="BV183" s="444"/>
      <c r="BW183" s="444"/>
      <c r="BX183" s="444"/>
      <c r="BY183" s="444"/>
      <c r="BZ183" s="444"/>
      <c r="CA183" s="444"/>
      <c r="CB183" s="444"/>
      <c r="CC183" s="444"/>
      <c r="CD183" s="444"/>
      <c r="CE183" s="444"/>
      <c r="CF183" s="444"/>
      <c r="CG183" s="444"/>
      <c r="CH183" s="444"/>
      <c r="CI183" s="444"/>
      <c r="CJ183" s="444"/>
      <c r="CK183" s="444"/>
      <c r="CL183" s="444"/>
      <c r="CM183" s="444"/>
      <c r="CN183" s="444"/>
      <c r="CO183" s="444"/>
      <c r="CP183" s="444"/>
      <c r="CQ183" s="444"/>
      <c r="CR183" s="446"/>
      <c r="CS183" s="446"/>
      <c r="CT183" s="446"/>
      <c r="CU183" s="109"/>
      <c r="CV183" s="109">
        <f t="shared" ca="1" si="17"/>
        <v>26</v>
      </c>
      <c r="CW183" s="117">
        <v>26</v>
      </c>
      <c r="CX183" s="119" t="s">
        <v>172</v>
      </c>
      <c r="CY183" s="109"/>
      <c r="CZ183" s="109"/>
      <c r="DA183" s="109"/>
      <c r="DB183" s="109"/>
      <c r="DC183" s="109"/>
      <c r="DD183" s="109"/>
      <c r="DE183" s="109"/>
      <c r="DF183" s="109"/>
      <c r="DG183" s="109"/>
      <c r="DH183" s="109">
        <f t="shared" ca="1" si="20"/>
        <v>26</v>
      </c>
      <c r="DI183" s="117">
        <v>28</v>
      </c>
      <c r="DJ183" s="119" t="s">
        <v>177</v>
      </c>
      <c r="DK183" s="109"/>
      <c r="DL183" s="109"/>
      <c r="DM183" s="446"/>
      <c r="DN183" s="446"/>
      <c r="DO183" s="446"/>
      <c r="DP183" s="446"/>
      <c r="DQ183" s="446"/>
      <c r="DR183" s="446"/>
      <c r="DS183" s="446"/>
      <c r="DT183" s="446"/>
      <c r="DU183" s="446"/>
      <c r="DV183" s="446"/>
      <c r="DW183" s="446"/>
      <c r="DX183" s="446"/>
      <c r="DY183" s="446"/>
      <c r="DZ183" s="446"/>
      <c r="EA183" s="446"/>
      <c r="EB183" s="446"/>
      <c r="EC183" s="446"/>
      <c r="ED183" s="446"/>
      <c r="EE183" s="446"/>
      <c r="EF183" s="446"/>
      <c r="EG183" s="446"/>
      <c r="EH183" s="446"/>
      <c r="EI183" s="109"/>
      <c r="EJ183" s="109">
        <f t="shared" ca="1" si="23"/>
        <v>26</v>
      </c>
      <c r="EK183" s="117">
        <v>13106</v>
      </c>
      <c r="EL183" s="118" t="s">
        <v>120</v>
      </c>
      <c r="EM183" s="109"/>
      <c r="EN183" s="109">
        <f t="shared" ca="1" si="24"/>
        <v>26</v>
      </c>
      <c r="EO183" s="117">
        <v>25</v>
      </c>
      <c r="EP183" s="118" t="s">
        <v>346</v>
      </c>
      <c r="EQ183" s="109"/>
      <c r="ER183" s="109"/>
      <c r="ES183" s="446"/>
      <c r="ET183" s="446"/>
      <c r="EU183" s="446"/>
      <c r="EV183" s="446"/>
      <c r="EW183" s="446"/>
      <c r="EX183" s="446"/>
      <c r="EY183" s="447"/>
      <c r="EZ183" s="447"/>
      <c r="FA183" s="447"/>
      <c r="FB183" s="447"/>
      <c r="FC183" s="444"/>
      <c r="FD183" s="444"/>
      <c r="FE183" s="444"/>
      <c r="FF183" s="444"/>
      <c r="FG183" s="444"/>
      <c r="FH183" s="444"/>
      <c r="FI183" s="444"/>
      <c r="FJ183" s="444"/>
      <c r="FK183" s="444"/>
      <c r="FL183" s="444"/>
      <c r="FM183" s="444"/>
      <c r="FN183" s="444"/>
      <c r="FT183" s="109">
        <f t="shared" ca="1" si="26"/>
        <v>26</v>
      </c>
      <c r="FU183" s="117">
        <v>50</v>
      </c>
      <c r="FV183" s="118" t="s">
        <v>210</v>
      </c>
      <c r="FX183" s="444"/>
    </row>
    <row r="184" spans="1:180" ht="17.25" hidden="1" customHeight="1">
      <c r="A184" s="444"/>
      <c r="B184" s="444"/>
      <c r="C184" s="444"/>
      <c r="D184" s="444"/>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44"/>
      <c r="AY184" s="444"/>
      <c r="AZ184" s="444"/>
      <c r="BA184" s="444"/>
      <c r="BB184" s="444"/>
      <c r="BC184" s="444"/>
      <c r="BD184" s="444"/>
      <c r="BE184" s="444"/>
      <c r="BF184" s="444"/>
      <c r="BG184" s="444"/>
      <c r="BH184" s="444"/>
      <c r="BI184" s="444"/>
      <c r="BJ184" s="444"/>
      <c r="BK184" s="444"/>
      <c r="BL184" s="444"/>
      <c r="BM184" s="444"/>
      <c r="BN184" s="444"/>
      <c r="BO184" s="444"/>
      <c r="BP184" s="444"/>
      <c r="BQ184" s="444"/>
      <c r="BR184" s="444"/>
      <c r="BS184" s="444"/>
      <c r="BT184" s="444"/>
      <c r="BU184" s="444"/>
      <c r="BV184" s="444"/>
      <c r="BW184" s="444"/>
      <c r="BX184" s="444"/>
      <c r="BY184" s="444"/>
      <c r="BZ184" s="444"/>
      <c r="CA184" s="444"/>
      <c r="CB184" s="444"/>
      <c r="CC184" s="444"/>
      <c r="CD184" s="444"/>
      <c r="CE184" s="444"/>
      <c r="CF184" s="444"/>
      <c r="CG184" s="444"/>
      <c r="CH184" s="444"/>
      <c r="CI184" s="444"/>
      <c r="CJ184" s="444"/>
      <c r="CK184" s="444"/>
      <c r="CL184" s="444"/>
      <c r="CM184" s="444"/>
      <c r="CN184" s="444"/>
      <c r="CO184" s="444"/>
      <c r="CP184" s="444"/>
      <c r="CQ184" s="444"/>
      <c r="CR184" s="446"/>
      <c r="CS184" s="446"/>
      <c r="CT184" s="446"/>
      <c r="CU184" s="109"/>
      <c r="CV184" s="109">
        <f t="shared" ca="1" si="17"/>
        <v>27</v>
      </c>
      <c r="CW184" s="117">
        <v>28</v>
      </c>
      <c r="CX184" s="119" t="s">
        <v>174</v>
      </c>
      <c r="CY184" s="109"/>
      <c r="CZ184" s="109"/>
      <c r="DA184" s="109"/>
      <c r="DB184" s="109"/>
      <c r="DC184" s="109"/>
      <c r="DD184" s="109"/>
      <c r="DE184" s="109"/>
      <c r="DF184" s="109"/>
      <c r="DG184" s="109"/>
      <c r="DH184" s="109">
        <f t="shared" ca="1" si="20"/>
        <v>27</v>
      </c>
      <c r="DI184" s="117">
        <v>29</v>
      </c>
      <c r="DJ184" s="119" t="s">
        <v>179</v>
      </c>
      <c r="DK184" s="109"/>
      <c r="DL184" s="109"/>
      <c r="DM184" s="446"/>
      <c r="DN184" s="446"/>
      <c r="DO184" s="446"/>
      <c r="DP184" s="446"/>
      <c r="DQ184" s="446"/>
      <c r="DR184" s="446"/>
      <c r="DS184" s="446"/>
      <c r="DT184" s="446"/>
      <c r="DU184" s="446"/>
      <c r="DV184" s="446"/>
      <c r="DW184" s="446"/>
      <c r="DX184" s="446"/>
      <c r="DY184" s="446"/>
      <c r="DZ184" s="446"/>
      <c r="EA184" s="446"/>
      <c r="EB184" s="446"/>
      <c r="EC184" s="446"/>
      <c r="ED184" s="446"/>
      <c r="EE184" s="446"/>
      <c r="EF184" s="446"/>
      <c r="EG184" s="446"/>
      <c r="EH184" s="446"/>
      <c r="EI184" s="109"/>
      <c r="EJ184" s="109">
        <f t="shared" ca="1" si="23"/>
        <v>27</v>
      </c>
      <c r="EK184" s="117">
        <v>13107</v>
      </c>
      <c r="EL184" s="118" t="s">
        <v>123</v>
      </c>
      <c r="EM184" s="109"/>
      <c r="EN184" s="109">
        <f t="shared" ca="1" si="24"/>
        <v>27</v>
      </c>
      <c r="EO184" s="117">
        <v>26</v>
      </c>
      <c r="EP184" s="118" t="s">
        <v>344</v>
      </c>
      <c r="EQ184" s="109"/>
      <c r="ER184" s="109"/>
      <c r="ES184" s="446"/>
      <c r="ET184" s="446"/>
      <c r="EU184" s="446"/>
      <c r="EV184" s="446"/>
      <c r="EW184" s="446"/>
      <c r="EX184" s="446"/>
      <c r="EY184" s="447"/>
      <c r="EZ184" s="447"/>
      <c r="FA184" s="447"/>
      <c r="FB184" s="447"/>
      <c r="FC184" s="444"/>
      <c r="FD184" s="444"/>
      <c r="FE184" s="444"/>
      <c r="FF184" s="444"/>
      <c r="FG184" s="444"/>
      <c r="FH184" s="444"/>
      <c r="FI184" s="444"/>
      <c r="FJ184" s="444"/>
      <c r="FK184" s="444"/>
      <c r="FL184" s="444"/>
      <c r="FM184" s="444"/>
      <c r="FN184" s="444"/>
      <c r="FT184" s="109">
        <f t="shared" ca="1" si="26"/>
        <v>27</v>
      </c>
      <c r="FU184" s="117">
        <v>51</v>
      </c>
      <c r="FV184" s="118" t="s">
        <v>428</v>
      </c>
      <c r="FX184" s="444"/>
    </row>
    <row r="185" spans="1:180" ht="17.25" hidden="1" customHeight="1">
      <c r="A185" s="444"/>
      <c r="B185" s="444"/>
      <c r="C185" s="444"/>
      <c r="D185" s="444"/>
      <c r="E185" s="444"/>
      <c r="F185" s="444"/>
      <c r="G185" s="444"/>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444"/>
      <c r="BA185" s="444"/>
      <c r="BB185" s="444"/>
      <c r="BC185" s="444"/>
      <c r="BD185" s="444"/>
      <c r="BE185" s="444"/>
      <c r="BF185" s="444"/>
      <c r="BG185" s="444"/>
      <c r="BH185" s="444"/>
      <c r="BI185" s="444"/>
      <c r="BJ185" s="444"/>
      <c r="BK185" s="444"/>
      <c r="BL185" s="444"/>
      <c r="BM185" s="444"/>
      <c r="BN185" s="444"/>
      <c r="BO185" s="444"/>
      <c r="BP185" s="444"/>
      <c r="BQ185" s="444"/>
      <c r="BR185" s="444"/>
      <c r="BS185" s="444"/>
      <c r="BT185" s="444"/>
      <c r="BU185" s="444"/>
      <c r="BV185" s="444"/>
      <c r="BW185" s="444"/>
      <c r="BX185" s="444"/>
      <c r="BY185" s="444"/>
      <c r="BZ185" s="444"/>
      <c r="CA185" s="444"/>
      <c r="CB185" s="444"/>
      <c r="CC185" s="444"/>
      <c r="CD185" s="444"/>
      <c r="CE185" s="444"/>
      <c r="CF185" s="444"/>
      <c r="CG185" s="444"/>
      <c r="CH185" s="444"/>
      <c r="CI185" s="444"/>
      <c r="CJ185" s="444"/>
      <c r="CK185" s="444"/>
      <c r="CL185" s="444"/>
      <c r="CM185" s="444"/>
      <c r="CN185" s="444"/>
      <c r="CO185" s="444"/>
      <c r="CP185" s="444"/>
      <c r="CQ185" s="444"/>
      <c r="CR185" s="446"/>
      <c r="CS185" s="446"/>
      <c r="CT185" s="446"/>
      <c r="CU185" s="109"/>
      <c r="CV185" s="109">
        <f t="shared" ca="1" si="17"/>
        <v>28</v>
      </c>
      <c r="CW185" s="117">
        <v>29</v>
      </c>
      <c r="CX185" s="119" t="s">
        <v>176</v>
      </c>
      <c r="CY185" s="109"/>
      <c r="CZ185" s="109"/>
      <c r="DA185" s="109"/>
      <c r="DB185" s="109"/>
      <c r="DC185" s="109"/>
      <c r="DD185" s="109"/>
      <c r="DE185" s="109"/>
      <c r="DF185" s="109"/>
      <c r="DG185" s="109"/>
      <c r="DH185" s="109">
        <f t="shared" ca="1" si="20"/>
        <v>28</v>
      </c>
      <c r="DI185" s="117">
        <v>30</v>
      </c>
      <c r="DJ185" s="119" t="s">
        <v>181</v>
      </c>
      <c r="DK185" s="109"/>
      <c r="DL185" s="109"/>
      <c r="DM185" s="446"/>
      <c r="DN185" s="446"/>
      <c r="DO185" s="446"/>
      <c r="DP185" s="446"/>
      <c r="DQ185" s="446"/>
      <c r="DR185" s="446"/>
      <c r="DS185" s="446"/>
      <c r="DT185" s="446"/>
      <c r="DU185" s="446"/>
      <c r="DV185" s="446"/>
      <c r="DW185" s="446"/>
      <c r="DX185" s="446"/>
      <c r="DY185" s="446"/>
      <c r="DZ185" s="446"/>
      <c r="EA185" s="446"/>
      <c r="EB185" s="446"/>
      <c r="EC185" s="446"/>
      <c r="ED185" s="446"/>
      <c r="EE185" s="446"/>
      <c r="EF185" s="446"/>
      <c r="EG185" s="446"/>
      <c r="EH185" s="446"/>
      <c r="EI185" s="109"/>
      <c r="EJ185" s="109">
        <f t="shared" ca="1" si="23"/>
        <v>28</v>
      </c>
      <c r="EK185" s="117">
        <v>13108</v>
      </c>
      <c r="EL185" s="118" t="s">
        <v>126</v>
      </c>
      <c r="EM185" s="109"/>
      <c r="EN185" s="109">
        <f t="shared" ca="1" si="24"/>
        <v>28</v>
      </c>
      <c r="EO185" s="117">
        <v>27</v>
      </c>
      <c r="EP185" s="118" t="s">
        <v>347</v>
      </c>
      <c r="EQ185" s="109"/>
      <c r="ER185" s="109"/>
      <c r="ES185" s="446"/>
      <c r="ET185" s="446"/>
      <c r="EU185" s="446"/>
      <c r="EV185" s="446"/>
      <c r="EW185" s="446"/>
      <c r="EX185" s="446"/>
      <c r="EY185" s="447"/>
      <c r="EZ185" s="447"/>
      <c r="FA185" s="447"/>
      <c r="FB185" s="447"/>
      <c r="FC185" s="444"/>
      <c r="FD185" s="444"/>
      <c r="FE185" s="444"/>
      <c r="FF185" s="444"/>
      <c r="FG185" s="444"/>
      <c r="FH185" s="444"/>
      <c r="FI185" s="444"/>
      <c r="FJ185" s="444"/>
      <c r="FK185" s="444"/>
      <c r="FL185" s="444"/>
      <c r="FM185" s="444"/>
      <c r="FN185" s="444"/>
      <c r="FT185" s="109">
        <f ca="1">CELL("row",FU185)-FT$157</f>
        <v>28</v>
      </c>
      <c r="FU185" s="117">
        <v>52</v>
      </c>
      <c r="FV185" s="118" t="s">
        <v>429</v>
      </c>
      <c r="FX185" s="444"/>
    </row>
    <row r="186" spans="1:180" ht="17.25" hidden="1" customHeight="1">
      <c r="A186" s="444"/>
      <c r="B186" s="444"/>
      <c r="C186" s="444"/>
      <c r="D186" s="444"/>
      <c r="E186" s="444"/>
      <c r="F186" s="444"/>
      <c r="G186" s="444"/>
      <c r="H186" s="444"/>
      <c r="I186" s="444"/>
      <c r="J186" s="444"/>
      <c r="K186" s="444"/>
      <c r="L186" s="444"/>
      <c r="M186" s="444"/>
      <c r="N186" s="444"/>
      <c r="O186" s="444"/>
      <c r="P186" s="444"/>
      <c r="Q186" s="444"/>
      <c r="R186" s="444"/>
      <c r="S186" s="444"/>
      <c r="T186" s="444"/>
      <c r="U186" s="444"/>
      <c r="V186" s="444"/>
      <c r="W186" s="444"/>
      <c r="X186" s="444"/>
      <c r="Y186" s="444"/>
      <c r="Z186" s="444"/>
      <c r="AA186" s="444"/>
      <c r="AB186" s="444"/>
      <c r="AC186" s="444"/>
      <c r="AD186" s="444"/>
      <c r="AE186" s="444"/>
      <c r="AF186" s="444"/>
      <c r="AG186" s="444"/>
      <c r="AH186" s="444"/>
      <c r="AI186" s="444"/>
      <c r="AJ186" s="444"/>
      <c r="AK186" s="444"/>
      <c r="AL186" s="444"/>
      <c r="AM186" s="444"/>
      <c r="AN186" s="444"/>
      <c r="AO186" s="444"/>
      <c r="AP186" s="444"/>
      <c r="AQ186" s="444"/>
      <c r="AR186" s="444"/>
      <c r="AS186" s="444"/>
      <c r="AT186" s="444"/>
      <c r="AU186" s="444"/>
      <c r="AV186" s="444"/>
      <c r="AW186" s="444"/>
      <c r="AX186" s="444"/>
      <c r="AY186" s="444"/>
      <c r="AZ186" s="444"/>
      <c r="BA186" s="444"/>
      <c r="BB186" s="444"/>
      <c r="BC186" s="444"/>
      <c r="BD186" s="444"/>
      <c r="BE186" s="444"/>
      <c r="BF186" s="444"/>
      <c r="BG186" s="444"/>
      <c r="BH186" s="444"/>
      <c r="BI186" s="444"/>
      <c r="BJ186" s="444"/>
      <c r="BK186" s="444"/>
      <c r="BL186" s="444"/>
      <c r="BM186" s="444"/>
      <c r="BN186" s="444"/>
      <c r="BO186" s="444"/>
      <c r="BP186" s="444"/>
      <c r="BQ186" s="444"/>
      <c r="BR186" s="444"/>
      <c r="BS186" s="444"/>
      <c r="BT186" s="444"/>
      <c r="BU186" s="444"/>
      <c r="BV186" s="444"/>
      <c r="BW186" s="444"/>
      <c r="BX186" s="444"/>
      <c r="BY186" s="444"/>
      <c r="BZ186" s="444"/>
      <c r="CA186" s="444"/>
      <c r="CB186" s="444"/>
      <c r="CC186" s="444"/>
      <c r="CD186" s="444"/>
      <c r="CE186" s="444"/>
      <c r="CF186" s="444"/>
      <c r="CG186" s="444"/>
      <c r="CH186" s="444"/>
      <c r="CI186" s="444"/>
      <c r="CJ186" s="444"/>
      <c r="CK186" s="444"/>
      <c r="CL186" s="444"/>
      <c r="CM186" s="444"/>
      <c r="CN186" s="444"/>
      <c r="CO186" s="444"/>
      <c r="CP186" s="444"/>
      <c r="CQ186" s="444"/>
      <c r="CR186" s="446"/>
      <c r="CS186" s="446"/>
      <c r="CT186" s="446"/>
      <c r="CU186" s="109"/>
      <c r="CV186" s="109">
        <f t="shared" ca="1" si="17"/>
        <v>29</v>
      </c>
      <c r="CW186" s="117">
        <v>30</v>
      </c>
      <c r="CX186" s="119" t="s">
        <v>178</v>
      </c>
      <c r="CY186" s="109"/>
      <c r="CZ186" s="109"/>
      <c r="DA186" s="109"/>
      <c r="DB186" s="109"/>
      <c r="DC186" s="109"/>
      <c r="DD186" s="109"/>
      <c r="DE186" s="109"/>
      <c r="DF186" s="109"/>
      <c r="DG186" s="109"/>
      <c r="DH186" s="109">
        <f t="shared" ca="1" si="20"/>
        <v>29</v>
      </c>
      <c r="DI186" s="117">
        <v>31</v>
      </c>
      <c r="DJ186" s="119" t="s">
        <v>826</v>
      </c>
      <c r="DK186" s="109"/>
      <c r="DL186" s="109"/>
      <c r="DM186" s="446"/>
      <c r="DN186" s="446"/>
      <c r="DO186" s="446"/>
      <c r="DP186" s="446"/>
      <c r="DQ186" s="446"/>
      <c r="DR186" s="446"/>
      <c r="DS186" s="446"/>
      <c r="DT186" s="446"/>
      <c r="DU186" s="446"/>
      <c r="DV186" s="446"/>
      <c r="DW186" s="446"/>
      <c r="DX186" s="446"/>
      <c r="DY186" s="446"/>
      <c r="DZ186" s="446"/>
      <c r="EA186" s="446"/>
      <c r="EB186" s="446"/>
      <c r="EC186" s="446"/>
      <c r="ED186" s="446"/>
      <c r="EE186" s="446"/>
      <c r="EF186" s="446"/>
      <c r="EG186" s="446"/>
      <c r="EH186" s="446"/>
      <c r="EI186" s="109"/>
      <c r="EJ186" s="109">
        <f t="shared" ca="1" si="23"/>
        <v>29</v>
      </c>
      <c r="EK186" s="117">
        <v>13109</v>
      </c>
      <c r="EL186" s="118" t="s">
        <v>129</v>
      </c>
      <c r="EM186" s="109"/>
      <c r="EN186" s="109">
        <f t="shared" ca="1" si="24"/>
        <v>29</v>
      </c>
      <c r="EO186" s="117">
        <v>28</v>
      </c>
      <c r="EP186" s="118" t="s">
        <v>348</v>
      </c>
      <c r="EQ186" s="109"/>
      <c r="ER186" s="109"/>
      <c r="ES186" s="446"/>
      <c r="ET186" s="446"/>
      <c r="EU186" s="446"/>
      <c r="EV186" s="446"/>
      <c r="EW186" s="446"/>
      <c r="EX186" s="446"/>
      <c r="EY186" s="447"/>
      <c r="EZ186" s="447"/>
      <c r="FA186" s="447"/>
      <c r="FB186" s="447"/>
      <c r="FC186" s="444"/>
      <c r="FD186" s="444"/>
      <c r="FE186" s="444"/>
      <c r="FF186" s="444"/>
      <c r="FG186" s="444"/>
      <c r="FH186" s="444"/>
      <c r="FI186" s="444"/>
      <c r="FJ186" s="444"/>
      <c r="FK186" s="444"/>
      <c r="FL186" s="444"/>
      <c r="FM186" s="444"/>
      <c r="FN186" s="444"/>
      <c r="FT186" s="109">
        <f ca="1">CELL("row",FU186)-FT$157</f>
        <v>29</v>
      </c>
      <c r="FU186" s="117">
        <v>53</v>
      </c>
      <c r="FV186" s="118" t="s">
        <v>430</v>
      </c>
      <c r="FX186" s="444"/>
    </row>
    <row r="187" spans="1:180" ht="17.25" hidden="1" customHeight="1">
      <c r="A187" s="444"/>
      <c r="B187" s="444"/>
      <c r="C187" s="444"/>
      <c r="D187" s="444"/>
      <c r="E187" s="444"/>
      <c r="F187" s="444"/>
      <c r="G187" s="444"/>
      <c r="H187" s="444"/>
      <c r="I187" s="444"/>
      <c r="J187" s="444"/>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4"/>
      <c r="AY187" s="444"/>
      <c r="AZ187" s="444"/>
      <c r="BA187" s="444"/>
      <c r="BB187" s="444"/>
      <c r="BC187" s="444"/>
      <c r="BD187" s="444"/>
      <c r="BE187" s="444"/>
      <c r="BF187" s="444"/>
      <c r="BG187" s="444"/>
      <c r="BH187" s="444"/>
      <c r="BI187" s="444"/>
      <c r="BJ187" s="444"/>
      <c r="BK187" s="444"/>
      <c r="BL187" s="444"/>
      <c r="BM187" s="444"/>
      <c r="BN187" s="444"/>
      <c r="BO187" s="444"/>
      <c r="BP187" s="444"/>
      <c r="BQ187" s="444"/>
      <c r="BR187" s="444"/>
      <c r="BS187" s="444"/>
      <c r="BT187" s="444"/>
      <c r="BU187" s="444"/>
      <c r="BV187" s="444"/>
      <c r="BW187" s="444"/>
      <c r="BX187" s="444"/>
      <c r="BY187" s="444"/>
      <c r="BZ187" s="444"/>
      <c r="CA187" s="444"/>
      <c r="CB187" s="444"/>
      <c r="CC187" s="444"/>
      <c r="CD187" s="444"/>
      <c r="CE187" s="444"/>
      <c r="CF187" s="444"/>
      <c r="CG187" s="444"/>
      <c r="CH187" s="444"/>
      <c r="CI187" s="444"/>
      <c r="CJ187" s="444"/>
      <c r="CK187" s="444"/>
      <c r="CL187" s="444"/>
      <c r="CM187" s="444"/>
      <c r="CN187" s="444"/>
      <c r="CO187" s="444"/>
      <c r="CP187" s="444"/>
      <c r="CQ187" s="444"/>
      <c r="CR187" s="446"/>
      <c r="CS187" s="446"/>
      <c r="CT187" s="446"/>
      <c r="CU187" s="109"/>
      <c r="CV187" s="109">
        <f t="shared" ca="1" si="17"/>
        <v>30</v>
      </c>
      <c r="CW187" s="117">
        <v>31</v>
      </c>
      <c r="CX187" s="119" t="s">
        <v>180</v>
      </c>
      <c r="CY187" s="109"/>
      <c r="CZ187" s="109"/>
      <c r="DA187" s="109"/>
      <c r="DB187" s="109"/>
      <c r="DC187" s="109"/>
      <c r="DD187" s="109"/>
      <c r="DE187" s="109"/>
      <c r="DF187" s="109"/>
      <c r="DG187" s="109"/>
      <c r="DH187" s="109">
        <f t="shared" ca="1" si="20"/>
        <v>30</v>
      </c>
      <c r="DI187" s="165">
        <v>312</v>
      </c>
      <c r="DJ187" s="166" t="s">
        <v>830</v>
      </c>
      <c r="DK187" s="109"/>
      <c r="DL187" s="109"/>
      <c r="DM187" s="446"/>
      <c r="DN187" s="446"/>
      <c r="DO187" s="446"/>
      <c r="DP187" s="446"/>
      <c r="DQ187" s="446"/>
      <c r="DR187" s="446"/>
      <c r="DS187" s="446"/>
      <c r="DT187" s="446"/>
      <c r="DU187" s="446"/>
      <c r="DV187" s="446"/>
      <c r="DW187" s="446"/>
      <c r="DX187" s="446"/>
      <c r="DY187" s="446"/>
      <c r="DZ187" s="446"/>
      <c r="EA187" s="446"/>
      <c r="EB187" s="446"/>
      <c r="EC187" s="446"/>
      <c r="ED187" s="446"/>
      <c r="EE187" s="446"/>
      <c r="EF187" s="446"/>
      <c r="EG187" s="446"/>
      <c r="EH187" s="446"/>
      <c r="EI187" s="109"/>
      <c r="EJ187" s="109">
        <f t="shared" ca="1" si="23"/>
        <v>30</v>
      </c>
      <c r="EK187" s="117">
        <v>13110</v>
      </c>
      <c r="EL187" s="118" t="s">
        <v>132</v>
      </c>
      <c r="EM187" s="109"/>
      <c r="EN187" s="109">
        <f t="shared" ca="1" si="24"/>
        <v>30</v>
      </c>
      <c r="EO187" s="117">
        <v>29</v>
      </c>
      <c r="EP187" s="118" t="s">
        <v>343</v>
      </c>
      <c r="EQ187" s="109"/>
      <c r="ER187" s="109"/>
      <c r="ES187" s="446"/>
      <c r="ET187" s="446"/>
      <c r="EU187" s="446"/>
      <c r="EV187" s="446"/>
      <c r="EW187" s="446"/>
      <c r="EX187" s="446"/>
      <c r="EY187" s="447"/>
      <c r="EZ187" s="447"/>
      <c r="FA187" s="447"/>
      <c r="FB187" s="447"/>
      <c r="FC187" s="444"/>
      <c r="FD187" s="444"/>
      <c r="FE187" s="444"/>
      <c r="FF187" s="444"/>
      <c r="FG187" s="444"/>
      <c r="FH187" s="444"/>
      <c r="FI187" s="444"/>
      <c r="FJ187" s="444"/>
      <c r="FK187" s="444"/>
      <c r="FL187" s="444"/>
      <c r="FM187" s="444"/>
      <c r="FN187" s="444"/>
      <c r="FT187" s="109">
        <f ca="1">CELL("row",FU187)-FT$157</f>
        <v>30</v>
      </c>
      <c r="FU187" s="117">
        <v>54</v>
      </c>
      <c r="FV187" s="118" t="s">
        <v>431</v>
      </c>
      <c r="FX187" s="444"/>
    </row>
    <row r="188" spans="1:180" ht="17.25" hidden="1" customHeight="1">
      <c r="A188" s="444"/>
      <c r="B188" s="444"/>
      <c r="C188" s="444"/>
      <c r="D188" s="444"/>
      <c r="E188" s="444"/>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444"/>
      <c r="AY188" s="444"/>
      <c r="AZ188" s="444"/>
      <c r="BA188" s="444"/>
      <c r="BB188" s="444"/>
      <c r="BC188" s="444"/>
      <c r="BD188" s="444"/>
      <c r="BE188" s="444"/>
      <c r="BF188" s="444"/>
      <c r="BG188" s="444"/>
      <c r="BH188" s="444"/>
      <c r="BI188" s="444"/>
      <c r="BJ188" s="444"/>
      <c r="BK188" s="444"/>
      <c r="BL188" s="444"/>
      <c r="BM188" s="444"/>
      <c r="BN188" s="444"/>
      <c r="BO188" s="444"/>
      <c r="BP188" s="444"/>
      <c r="BQ188" s="444"/>
      <c r="BR188" s="444"/>
      <c r="BS188" s="444"/>
      <c r="BT188" s="444"/>
      <c r="BU188" s="444"/>
      <c r="BV188" s="444"/>
      <c r="BW188" s="444"/>
      <c r="BX188" s="444"/>
      <c r="BY188" s="444"/>
      <c r="BZ188" s="444"/>
      <c r="CA188" s="444"/>
      <c r="CB188" s="444"/>
      <c r="CC188" s="444"/>
      <c r="CD188" s="444"/>
      <c r="CE188" s="444"/>
      <c r="CF188" s="444"/>
      <c r="CG188" s="444"/>
      <c r="CH188" s="444"/>
      <c r="CI188" s="444"/>
      <c r="CJ188" s="444"/>
      <c r="CK188" s="444"/>
      <c r="CL188" s="444"/>
      <c r="CM188" s="444"/>
      <c r="CN188" s="444"/>
      <c r="CO188" s="444"/>
      <c r="CP188" s="444"/>
      <c r="CQ188" s="444"/>
      <c r="CR188" s="446"/>
      <c r="CS188" s="446"/>
      <c r="CT188" s="446"/>
      <c r="CU188" s="109"/>
      <c r="CV188" s="109">
        <f t="shared" ca="1" si="17"/>
        <v>31</v>
      </c>
      <c r="CW188" s="117">
        <v>32</v>
      </c>
      <c r="CX188" s="119" t="s">
        <v>182</v>
      </c>
      <c r="CY188" s="109"/>
      <c r="CZ188" s="109"/>
      <c r="DA188" s="109"/>
      <c r="DB188" s="109"/>
      <c r="DC188" s="109"/>
      <c r="DD188" s="109"/>
      <c r="DE188" s="109"/>
      <c r="DF188" s="109"/>
      <c r="DG188" s="109"/>
      <c r="DH188" s="109">
        <f t="shared" ca="1" si="20"/>
        <v>31</v>
      </c>
      <c r="DI188" s="117">
        <v>32</v>
      </c>
      <c r="DJ188" s="119" t="s">
        <v>184</v>
      </c>
      <c r="DK188" s="109"/>
      <c r="DL188" s="109"/>
      <c r="DM188" s="446"/>
      <c r="DN188" s="446"/>
      <c r="DO188" s="446"/>
      <c r="DP188" s="446"/>
      <c r="DQ188" s="446"/>
      <c r="DR188" s="446"/>
      <c r="DS188" s="446"/>
      <c r="DT188" s="446"/>
      <c r="DU188" s="446"/>
      <c r="DV188" s="446"/>
      <c r="DW188" s="446"/>
      <c r="DX188" s="446"/>
      <c r="DY188" s="446"/>
      <c r="DZ188" s="446"/>
      <c r="EA188" s="446"/>
      <c r="EB188" s="446"/>
      <c r="EC188" s="446"/>
      <c r="ED188" s="446"/>
      <c r="EE188" s="446"/>
      <c r="EF188" s="446"/>
      <c r="EG188" s="446"/>
      <c r="EH188" s="446"/>
      <c r="EI188" s="109"/>
      <c r="EJ188" s="109">
        <f t="shared" ca="1" si="23"/>
        <v>31</v>
      </c>
      <c r="EK188" s="117">
        <v>13111</v>
      </c>
      <c r="EL188" s="118" t="s">
        <v>135</v>
      </c>
      <c r="EM188" s="109"/>
      <c r="EN188" s="109">
        <f t="shared" ca="1" si="24"/>
        <v>31</v>
      </c>
      <c r="EO188" s="117">
        <v>30</v>
      </c>
      <c r="EP188" s="118" t="s">
        <v>349</v>
      </c>
      <c r="EQ188" s="109"/>
      <c r="ER188" s="109"/>
      <c r="ES188" s="446"/>
      <c r="ET188" s="446"/>
      <c r="EU188" s="446"/>
      <c r="EV188" s="446"/>
      <c r="EW188" s="446"/>
      <c r="EX188" s="446"/>
      <c r="EY188" s="447"/>
      <c r="EZ188" s="447"/>
      <c r="FA188" s="447"/>
      <c r="FB188" s="447"/>
      <c r="FC188" s="444"/>
      <c r="FD188" s="444"/>
      <c r="FE188" s="444"/>
      <c r="FF188" s="444"/>
      <c r="FG188" s="444"/>
      <c r="FH188" s="444"/>
      <c r="FI188" s="444"/>
      <c r="FJ188" s="444"/>
      <c r="FK188" s="444"/>
      <c r="FL188" s="444"/>
      <c r="FM188" s="444"/>
      <c r="FN188" s="444"/>
      <c r="FT188" s="109"/>
      <c r="FU188" s="125"/>
      <c r="FV188" s="126"/>
      <c r="FX188" s="444"/>
    </row>
    <row r="189" spans="1:180" ht="17.25" hidden="1" customHeight="1">
      <c r="A189" s="444"/>
      <c r="B189" s="444"/>
      <c r="C189" s="444"/>
      <c r="D189" s="444"/>
      <c r="E189" s="444"/>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4"/>
      <c r="AY189" s="444"/>
      <c r="AZ189" s="444"/>
      <c r="BA189" s="444"/>
      <c r="BB189" s="444"/>
      <c r="BC189" s="444"/>
      <c r="BD189" s="444"/>
      <c r="BE189" s="444"/>
      <c r="BF189" s="444"/>
      <c r="BG189" s="444"/>
      <c r="BH189" s="444"/>
      <c r="BI189" s="444"/>
      <c r="BJ189" s="444"/>
      <c r="BK189" s="444"/>
      <c r="BL189" s="444"/>
      <c r="BM189" s="444"/>
      <c r="BN189" s="444"/>
      <c r="BO189" s="444"/>
      <c r="BP189" s="444"/>
      <c r="BQ189" s="444"/>
      <c r="BR189" s="444"/>
      <c r="BS189" s="444"/>
      <c r="BT189" s="444"/>
      <c r="BU189" s="444"/>
      <c r="BV189" s="444"/>
      <c r="BW189" s="444"/>
      <c r="BX189" s="444"/>
      <c r="BY189" s="444"/>
      <c r="BZ189" s="444"/>
      <c r="CA189" s="444"/>
      <c r="CB189" s="444"/>
      <c r="CC189" s="444"/>
      <c r="CD189" s="444"/>
      <c r="CE189" s="444"/>
      <c r="CF189" s="444"/>
      <c r="CG189" s="444"/>
      <c r="CH189" s="444"/>
      <c r="CI189" s="444"/>
      <c r="CJ189" s="444"/>
      <c r="CK189" s="444"/>
      <c r="CL189" s="444"/>
      <c r="CM189" s="444"/>
      <c r="CN189" s="444"/>
      <c r="CO189" s="444"/>
      <c r="CP189" s="444"/>
      <c r="CQ189" s="444"/>
      <c r="CR189" s="446"/>
      <c r="CS189" s="446"/>
      <c r="CT189" s="446"/>
      <c r="CU189" s="109"/>
      <c r="CV189" s="109">
        <f t="shared" ca="1" si="17"/>
        <v>32</v>
      </c>
      <c r="CW189" s="117">
        <v>33</v>
      </c>
      <c r="CX189" s="119" t="s">
        <v>183</v>
      </c>
      <c r="CY189" s="109"/>
      <c r="CZ189" s="109"/>
      <c r="DA189" s="109"/>
      <c r="DB189" s="109"/>
      <c r="DC189" s="109"/>
      <c r="DD189" s="109"/>
      <c r="DE189" s="109"/>
      <c r="DF189" s="109"/>
      <c r="DG189" s="109"/>
      <c r="DH189" s="109">
        <f t="shared" ca="1" si="20"/>
        <v>32</v>
      </c>
      <c r="DI189" s="117">
        <v>33</v>
      </c>
      <c r="DJ189" s="119" t="s">
        <v>186</v>
      </c>
      <c r="DK189" s="109"/>
      <c r="DL189" s="109"/>
      <c r="DM189" s="446"/>
      <c r="DN189" s="446"/>
      <c r="DO189" s="446"/>
      <c r="DP189" s="446"/>
      <c r="DQ189" s="446"/>
      <c r="DR189" s="446"/>
      <c r="DS189" s="446"/>
      <c r="DT189" s="446"/>
      <c r="DU189" s="446"/>
      <c r="DV189" s="446"/>
      <c r="DW189" s="446"/>
      <c r="DX189" s="446"/>
      <c r="DY189" s="446"/>
      <c r="DZ189" s="446"/>
      <c r="EA189" s="446"/>
      <c r="EB189" s="446"/>
      <c r="EC189" s="446"/>
      <c r="ED189" s="446"/>
      <c r="EE189" s="446"/>
      <c r="EF189" s="446"/>
      <c r="EG189" s="446"/>
      <c r="EH189" s="446"/>
      <c r="EI189" s="109"/>
      <c r="EJ189" s="109">
        <f t="shared" ca="1" si="23"/>
        <v>32</v>
      </c>
      <c r="EK189" s="117">
        <v>13112</v>
      </c>
      <c r="EL189" s="118" t="s">
        <v>138</v>
      </c>
      <c r="EM189" s="109"/>
      <c r="EN189" s="109">
        <f t="shared" ca="1" si="24"/>
        <v>32</v>
      </c>
      <c r="EO189" s="117">
        <v>31</v>
      </c>
      <c r="EP189" s="118" t="s">
        <v>350</v>
      </c>
      <c r="EQ189" s="109"/>
      <c r="ER189" s="109"/>
      <c r="ES189" s="446"/>
      <c r="ET189" s="446"/>
      <c r="EU189" s="446"/>
      <c r="EV189" s="446"/>
      <c r="EW189" s="446"/>
      <c r="EX189" s="446"/>
      <c r="EY189" s="447"/>
      <c r="EZ189" s="447"/>
      <c r="FA189" s="447"/>
      <c r="FB189" s="447"/>
      <c r="FC189" s="444"/>
      <c r="FD189" s="444"/>
      <c r="FE189" s="444"/>
      <c r="FF189" s="444"/>
      <c r="FG189" s="444"/>
      <c r="FH189" s="444"/>
      <c r="FI189" s="444"/>
      <c r="FJ189" s="444"/>
      <c r="FK189" s="444"/>
      <c r="FL189" s="444"/>
      <c r="FM189" s="444"/>
      <c r="FN189" s="444"/>
      <c r="FX189" s="444"/>
    </row>
    <row r="190" spans="1:180" ht="17.25" hidden="1" customHeight="1">
      <c r="A190" s="444"/>
      <c r="B190" s="444"/>
      <c r="C190" s="444"/>
      <c r="D190" s="444"/>
      <c r="E190" s="444"/>
      <c r="F190" s="444"/>
      <c r="G190" s="444"/>
      <c r="H190" s="444"/>
      <c r="I190" s="444"/>
      <c r="J190" s="444"/>
      <c r="K190" s="444"/>
      <c r="L190" s="444"/>
      <c r="M190" s="444"/>
      <c r="N190" s="444"/>
      <c r="O190" s="444"/>
      <c r="P190" s="444"/>
      <c r="Q190" s="444"/>
      <c r="R190" s="444"/>
      <c r="S190" s="444"/>
      <c r="T190" s="444"/>
      <c r="U190" s="444"/>
      <c r="V190" s="444"/>
      <c r="W190" s="444"/>
      <c r="X190" s="444"/>
      <c r="Y190" s="444"/>
      <c r="Z190" s="444"/>
      <c r="AA190" s="444"/>
      <c r="AB190" s="444"/>
      <c r="AC190" s="444"/>
      <c r="AD190" s="444"/>
      <c r="AE190" s="444"/>
      <c r="AF190" s="444"/>
      <c r="AG190" s="444"/>
      <c r="AH190" s="444"/>
      <c r="AI190" s="444"/>
      <c r="AJ190" s="444"/>
      <c r="AK190" s="444"/>
      <c r="AL190" s="444"/>
      <c r="AM190" s="444"/>
      <c r="AN190" s="444"/>
      <c r="AO190" s="444"/>
      <c r="AP190" s="444"/>
      <c r="AQ190" s="444"/>
      <c r="AR190" s="444"/>
      <c r="AS190" s="444"/>
      <c r="AT190" s="444"/>
      <c r="AU190" s="444"/>
      <c r="AV190" s="444"/>
      <c r="AW190" s="444"/>
      <c r="AX190" s="444"/>
      <c r="AY190" s="444"/>
      <c r="AZ190" s="444"/>
      <c r="BA190" s="444"/>
      <c r="BB190" s="444"/>
      <c r="BC190" s="444"/>
      <c r="BD190" s="444"/>
      <c r="BE190" s="444"/>
      <c r="BF190" s="444"/>
      <c r="BG190" s="444"/>
      <c r="BH190" s="444"/>
      <c r="BI190" s="444"/>
      <c r="BJ190" s="444"/>
      <c r="BK190" s="444"/>
      <c r="BL190" s="444"/>
      <c r="BM190" s="444"/>
      <c r="BN190" s="444"/>
      <c r="BO190" s="444"/>
      <c r="BP190" s="444"/>
      <c r="BQ190" s="444"/>
      <c r="BR190" s="444"/>
      <c r="BS190" s="444"/>
      <c r="BT190" s="444"/>
      <c r="BU190" s="444"/>
      <c r="BV190" s="444"/>
      <c r="BW190" s="444"/>
      <c r="BX190" s="444"/>
      <c r="BY190" s="444"/>
      <c r="BZ190" s="444"/>
      <c r="CA190" s="444"/>
      <c r="CB190" s="444"/>
      <c r="CC190" s="444"/>
      <c r="CD190" s="444"/>
      <c r="CE190" s="444"/>
      <c r="CF190" s="444"/>
      <c r="CG190" s="444"/>
      <c r="CH190" s="444"/>
      <c r="CI190" s="444"/>
      <c r="CJ190" s="444"/>
      <c r="CK190" s="444"/>
      <c r="CL190" s="444"/>
      <c r="CM190" s="444"/>
      <c r="CN190" s="444"/>
      <c r="CO190" s="444"/>
      <c r="CP190" s="444"/>
      <c r="CQ190" s="444"/>
      <c r="CR190" s="446"/>
      <c r="CS190" s="446"/>
      <c r="CT190" s="446"/>
      <c r="CU190" s="109"/>
      <c r="CV190" s="109">
        <f t="shared" ca="1" si="17"/>
        <v>33</v>
      </c>
      <c r="CW190" s="117">
        <v>34</v>
      </c>
      <c r="CX190" s="119" t="s">
        <v>185</v>
      </c>
      <c r="CY190" s="109"/>
      <c r="CZ190" s="109"/>
      <c r="DA190" s="109"/>
      <c r="DB190" s="109"/>
      <c r="DC190" s="109"/>
      <c r="DD190" s="109"/>
      <c r="DE190" s="109"/>
      <c r="DF190" s="109"/>
      <c r="DG190" s="109"/>
      <c r="DH190" s="109">
        <f t="shared" ca="1" si="20"/>
        <v>33</v>
      </c>
      <c r="DI190" s="117">
        <v>34</v>
      </c>
      <c r="DJ190" s="119" t="s">
        <v>188</v>
      </c>
      <c r="DK190" s="109"/>
      <c r="DL190" s="109"/>
      <c r="DM190" s="446"/>
      <c r="DN190" s="446"/>
      <c r="DO190" s="446"/>
      <c r="DP190" s="446"/>
      <c r="DQ190" s="446"/>
      <c r="DR190" s="446"/>
      <c r="DS190" s="446"/>
      <c r="DT190" s="446"/>
      <c r="DU190" s="446"/>
      <c r="DV190" s="446"/>
      <c r="DW190" s="446"/>
      <c r="DX190" s="446"/>
      <c r="DY190" s="446"/>
      <c r="DZ190" s="446"/>
      <c r="EA190" s="446"/>
      <c r="EB190" s="446"/>
      <c r="EC190" s="446"/>
      <c r="ED190" s="446"/>
      <c r="EE190" s="446"/>
      <c r="EF190" s="446"/>
      <c r="EG190" s="446"/>
      <c r="EH190" s="446"/>
      <c r="EI190" s="109"/>
      <c r="EJ190" s="109">
        <f t="shared" ca="1" si="23"/>
        <v>33</v>
      </c>
      <c r="EK190" s="117">
        <v>13113</v>
      </c>
      <c r="EL190" s="118" t="s">
        <v>141</v>
      </c>
      <c r="EM190" s="109"/>
      <c r="EN190" s="109">
        <f t="shared" ca="1" si="24"/>
        <v>33</v>
      </c>
      <c r="EO190" s="117">
        <v>32</v>
      </c>
      <c r="EP190" s="118" t="s">
        <v>351</v>
      </c>
      <c r="EQ190" s="109"/>
      <c r="ER190" s="109"/>
      <c r="ES190" s="446"/>
      <c r="ET190" s="446"/>
      <c r="EU190" s="446"/>
      <c r="EV190" s="446"/>
      <c r="EW190" s="446"/>
      <c r="EX190" s="446"/>
      <c r="EY190" s="447"/>
      <c r="EZ190" s="447"/>
      <c r="FA190" s="447"/>
      <c r="FB190" s="447"/>
      <c r="FC190" s="444"/>
      <c r="FD190" s="444"/>
      <c r="FE190" s="444"/>
      <c r="FF190" s="444"/>
      <c r="FG190" s="444"/>
      <c r="FH190" s="444"/>
      <c r="FI190" s="444"/>
      <c r="FJ190" s="444"/>
      <c r="FK190" s="444"/>
      <c r="FL190" s="444"/>
      <c r="FM190" s="444"/>
      <c r="FN190" s="444"/>
      <c r="FO190" s="444"/>
      <c r="FP190" s="444"/>
      <c r="FQ190" s="444"/>
      <c r="FR190" s="444"/>
      <c r="FS190" s="444"/>
      <c r="FT190" s="444"/>
      <c r="FU190" s="444"/>
      <c r="FV190" s="444"/>
      <c r="FW190" s="444"/>
      <c r="FX190" s="444"/>
    </row>
    <row r="191" spans="1:180" ht="17.25" hidden="1" customHeight="1">
      <c r="A191" s="444"/>
      <c r="B191" s="444"/>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4"/>
      <c r="AM191" s="444"/>
      <c r="AN191" s="444"/>
      <c r="AO191" s="444"/>
      <c r="AP191" s="444"/>
      <c r="AQ191" s="444"/>
      <c r="AR191" s="444"/>
      <c r="AS191" s="444"/>
      <c r="AT191" s="444"/>
      <c r="AU191" s="444"/>
      <c r="AV191" s="444"/>
      <c r="AW191" s="444"/>
      <c r="AX191" s="444"/>
      <c r="AY191" s="444"/>
      <c r="AZ191" s="444"/>
      <c r="BA191" s="444"/>
      <c r="BB191" s="444"/>
      <c r="BC191" s="444"/>
      <c r="BD191" s="444"/>
      <c r="BE191" s="444"/>
      <c r="BF191" s="444"/>
      <c r="BG191" s="444"/>
      <c r="BH191" s="444"/>
      <c r="BI191" s="444"/>
      <c r="BJ191" s="444"/>
      <c r="BK191" s="444"/>
      <c r="BL191" s="444"/>
      <c r="BM191" s="444"/>
      <c r="BN191" s="444"/>
      <c r="BO191" s="444"/>
      <c r="BP191" s="444"/>
      <c r="BQ191" s="444"/>
      <c r="BR191" s="444"/>
      <c r="BS191" s="444"/>
      <c r="BT191" s="444"/>
      <c r="BU191" s="444"/>
      <c r="BV191" s="444"/>
      <c r="BW191" s="444"/>
      <c r="BX191" s="444"/>
      <c r="BY191" s="444"/>
      <c r="BZ191" s="444"/>
      <c r="CA191" s="444"/>
      <c r="CB191" s="444"/>
      <c r="CC191" s="444"/>
      <c r="CD191" s="444"/>
      <c r="CE191" s="444"/>
      <c r="CF191" s="444"/>
      <c r="CG191" s="444"/>
      <c r="CH191" s="444"/>
      <c r="CI191" s="444"/>
      <c r="CJ191" s="444"/>
      <c r="CK191" s="444"/>
      <c r="CL191" s="444"/>
      <c r="CM191" s="444"/>
      <c r="CN191" s="444"/>
      <c r="CO191" s="444"/>
      <c r="CP191" s="444"/>
      <c r="CQ191" s="444"/>
      <c r="CR191" s="446"/>
      <c r="CS191" s="446"/>
      <c r="CT191" s="446"/>
      <c r="CU191" s="109"/>
      <c r="CV191" s="109">
        <f t="shared" ca="1" si="17"/>
        <v>34</v>
      </c>
      <c r="CW191" s="117">
        <v>35</v>
      </c>
      <c r="CX191" s="119" t="s">
        <v>187</v>
      </c>
      <c r="CY191" s="109"/>
      <c r="CZ191" s="109"/>
      <c r="DA191" s="109"/>
      <c r="DB191" s="109"/>
      <c r="DC191" s="109"/>
      <c r="DD191" s="109"/>
      <c r="DE191" s="109"/>
      <c r="DF191" s="109"/>
      <c r="DG191" s="109"/>
      <c r="DH191" s="109">
        <f t="shared" ca="1" si="20"/>
        <v>34</v>
      </c>
      <c r="DI191" s="117">
        <v>35</v>
      </c>
      <c r="DJ191" s="119" t="s">
        <v>190</v>
      </c>
      <c r="DK191" s="109"/>
      <c r="DL191" s="109"/>
      <c r="DM191" s="446"/>
      <c r="DN191" s="446"/>
      <c r="DO191" s="446"/>
      <c r="DP191" s="446"/>
      <c r="DQ191" s="446"/>
      <c r="DR191" s="446"/>
      <c r="DS191" s="446"/>
      <c r="DT191" s="446"/>
      <c r="DU191" s="446"/>
      <c r="DV191" s="446"/>
      <c r="DW191" s="446"/>
      <c r="DX191" s="446"/>
      <c r="DY191" s="446"/>
      <c r="DZ191" s="446"/>
      <c r="EA191" s="446"/>
      <c r="EB191" s="446"/>
      <c r="EC191" s="446"/>
      <c r="ED191" s="446"/>
      <c r="EE191" s="446"/>
      <c r="EF191" s="446"/>
      <c r="EG191" s="446"/>
      <c r="EH191" s="446"/>
      <c r="EI191" s="109"/>
      <c r="EJ191" s="109">
        <f t="shared" ca="1" si="23"/>
        <v>34</v>
      </c>
      <c r="EK191" s="117">
        <v>13114</v>
      </c>
      <c r="EL191" s="118" t="s">
        <v>144</v>
      </c>
      <c r="EM191" s="109"/>
      <c r="EN191" s="109">
        <f t="shared" ca="1" si="24"/>
        <v>34</v>
      </c>
      <c r="EO191" s="117">
        <v>33</v>
      </c>
      <c r="EP191" s="118" t="s">
        <v>352</v>
      </c>
      <c r="EQ191" s="109"/>
      <c r="ER191" s="109"/>
      <c r="ES191" s="446"/>
      <c r="ET191" s="446"/>
      <c r="EU191" s="446"/>
      <c r="EV191" s="446"/>
      <c r="EW191" s="446"/>
      <c r="EX191" s="446"/>
      <c r="EY191" s="447"/>
      <c r="EZ191" s="447"/>
      <c r="FA191" s="447"/>
      <c r="FB191" s="447"/>
      <c r="FC191" s="444"/>
      <c r="FD191" s="444"/>
      <c r="FE191" s="444"/>
      <c r="FF191" s="444"/>
      <c r="FG191" s="444"/>
      <c r="FH191" s="444"/>
      <c r="FI191" s="444"/>
      <c r="FJ191" s="444"/>
      <c r="FK191" s="444"/>
      <c r="FL191" s="444"/>
      <c r="FM191" s="444"/>
      <c r="FN191" s="444"/>
      <c r="FO191" s="444"/>
      <c r="FP191" s="444"/>
      <c r="FQ191" s="444"/>
      <c r="FR191" s="444"/>
      <c r="FS191" s="444"/>
      <c r="FT191" s="444"/>
      <c r="FU191" s="444"/>
      <c r="FV191" s="444"/>
      <c r="FW191" s="444"/>
      <c r="FX191" s="444"/>
    </row>
    <row r="192" spans="1:180" ht="17.25" hidden="1" customHeight="1">
      <c r="A192" s="444"/>
      <c r="B192" s="444"/>
      <c r="C192" s="444"/>
      <c r="D192" s="444"/>
      <c r="E192" s="444"/>
      <c r="F192" s="444"/>
      <c r="G192" s="444"/>
      <c r="H192" s="444"/>
      <c r="I192" s="444"/>
      <c r="J192" s="444"/>
      <c r="K192" s="444"/>
      <c r="L192" s="444"/>
      <c r="M192" s="444"/>
      <c r="N192" s="444"/>
      <c r="O192" s="444"/>
      <c r="P192" s="444"/>
      <c r="Q192" s="444"/>
      <c r="R192" s="444"/>
      <c r="S192" s="444"/>
      <c r="T192" s="444"/>
      <c r="U192" s="444"/>
      <c r="V192" s="444"/>
      <c r="W192" s="444"/>
      <c r="X192" s="444"/>
      <c r="Y192" s="444"/>
      <c r="Z192" s="444"/>
      <c r="AA192" s="444"/>
      <c r="AB192" s="444"/>
      <c r="AC192" s="444"/>
      <c r="AD192" s="444"/>
      <c r="AE192" s="444"/>
      <c r="AF192" s="444"/>
      <c r="AG192" s="444"/>
      <c r="AH192" s="444"/>
      <c r="AI192" s="444"/>
      <c r="AJ192" s="444"/>
      <c r="AK192" s="444"/>
      <c r="AL192" s="444"/>
      <c r="AM192" s="444"/>
      <c r="AN192" s="444"/>
      <c r="AO192" s="444"/>
      <c r="AP192" s="444"/>
      <c r="AQ192" s="444"/>
      <c r="AR192" s="444"/>
      <c r="AS192" s="444"/>
      <c r="AT192" s="444"/>
      <c r="AU192" s="444"/>
      <c r="AV192" s="444"/>
      <c r="AW192" s="444"/>
      <c r="AX192" s="444"/>
      <c r="AY192" s="444"/>
      <c r="AZ192" s="444"/>
      <c r="BA192" s="444"/>
      <c r="BB192" s="444"/>
      <c r="BC192" s="444"/>
      <c r="BD192" s="444"/>
      <c r="BE192" s="444"/>
      <c r="BF192" s="444"/>
      <c r="BG192" s="444"/>
      <c r="BH192" s="444"/>
      <c r="BI192" s="444"/>
      <c r="BJ192" s="444"/>
      <c r="BK192" s="444"/>
      <c r="BL192" s="444"/>
      <c r="BM192" s="444"/>
      <c r="BN192" s="444"/>
      <c r="BO192" s="444"/>
      <c r="BP192" s="444"/>
      <c r="BQ192" s="444"/>
      <c r="BR192" s="444"/>
      <c r="BS192" s="444"/>
      <c r="BT192" s="444"/>
      <c r="BU192" s="444"/>
      <c r="BV192" s="444"/>
      <c r="BW192" s="444"/>
      <c r="BX192" s="444"/>
      <c r="BY192" s="444"/>
      <c r="BZ192" s="444"/>
      <c r="CA192" s="444"/>
      <c r="CB192" s="444"/>
      <c r="CC192" s="444"/>
      <c r="CD192" s="444"/>
      <c r="CE192" s="444"/>
      <c r="CF192" s="444"/>
      <c r="CG192" s="444"/>
      <c r="CH192" s="444"/>
      <c r="CI192" s="444"/>
      <c r="CJ192" s="444"/>
      <c r="CK192" s="444"/>
      <c r="CL192" s="444"/>
      <c r="CM192" s="444"/>
      <c r="CN192" s="444"/>
      <c r="CO192" s="444"/>
      <c r="CP192" s="444"/>
      <c r="CQ192" s="444"/>
      <c r="CR192" s="446"/>
      <c r="CS192" s="446"/>
      <c r="CT192" s="446"/>
      <c r="CU192" s="109"/>
      <c r="CV192" s="109">
        <f t="shared" ca="1" si="17"/>
        <v>35</v>
      </c>
      <c r="CW192" s="117">
        <v>36</v>
      </c>
      <c r="CX192" s="119" t="s">
        <v>189</v>
      </c>
      <c r="CY192" s="109"/>
      <c r="CZ192" s="109"/>
      <c r="DA192" s="109"/>
      <c r="DB192" s="109"/>
      <c r="DC192" s="109"/>
      <c r="DD192" s="109"/>
      <c r="DE192" s="109"/>
      <c r="DF192" s="109"/>
      <c r="DG192" s="109"/>
      <c r="DH192" s="109">
        <f t="shared" ca="1" si="20"/>
        <v>35</v>
      </c>
      <c r="DI192" s="117">
        <v>36</v>
      </c>
      <c r="DJ192" s="119" t="s">
        <v>650</v>
      </c>
      <c r="DK192" s="109"/>
      <c r="DL192" s="109"/>
      <c r="DM192" s="446"/>
      <c r="DN192" s="446"/>
      <c r="DO192" s="446"/>
      <c r="DP192" s="446"/>
      <c r="DQ192" s="446"/>
      <c r="DR192" s="446"/>
      <c r="DS192" s="446"/>
      <c r="DT192" s="446"/>
      <c r="DU192" s="446"/>
      <c r="DV192" s="446"/>
      <c r="DW192" s="446"/>
      <c r="DX192" s="446"/>
      <c r="DY192" s="446"/>
      <c r="DZ192" s="446"/>
      <c r="EA192" s="446"/>
      <c r="EB192" s="446"/>
      <c r="EC192" s="446"/>
      <c r="ED192" s="446"/>
      <c r="EE192" s="446"/>
      <c r="EF192" s="446"/>
      <c r="EG192" s="446"/>
      <c r="EH192" s="446"/>
      <c r="EI192" s="109"/>
      <c r="EJ192" s="109">
        <f t="shared" ca="1" si="23"/>
        <v>35</v>
      </c>
      <c r="EK192" s="117">
        <v>13115</v>
      </c>
      <c r="EL192" s="118" t="s">
        <v>147</v>
      </c>
      <c r="EM192" s="109"/>
      <c r="EN192" s="109">
        <f t="shared" ca="1" si="24"/>
        <v>35</v>
      </c>
      <c r="EO192" s="117">
        <v>34</v>
      </c>
      <c r="EP192" s="118" t="s">
        <v>353</v>
      </c>
      <c r="EQ192" s="109"/>
      <c r="ER192" s="109"/>
      <c r="ES192" s="446"/>
      <c r="ET192" s="446"/>
      <c r="EU192" s="446"/>
      <c r="EV192" s="446"/>
      <c r="EW192" s="446"/>
      <c r="EX192" s="446"/>
      <c r="EY192" s="447"/>
      <c r="EZ192" s="447"/>
      <c r="FA192" s="447"/>
      <c r="FB192" s="447"/>
      <c r="FC192" s="444"/>
      <c r="FD192" s="444"/>
      <c r="FE192" s="444"/>
      <c r="FF192" s="444"/>
      <c r="FG192" s="444"/>
      <c r="FH192" s="444"/>
      <c r="FI192" s="444"/>
      <c r="FJ192" s="444"/>
      <c r="FK192" s="444"/>
      <c r="FL192" s="444"/>
      <c r="FM192" s="444"/>
      <c r="FN192" s="444"/>
      <c r="FO192" s="444"/>
      <c r="FP192" s="444"/>
      <c r="FQ192" s="444"/>
      <c r="FR192" s="444"/>
      <c r="FS192" s="444"/>
      <c r="FT192" s="444"/>
      <c r="FU192" s="444"/>
      <c r="FV192" s="444"/>
      <c r="FW192" s="444"/>
      <c r="FX192" s="444"/>
    </row>
    <row r="193" spans="1:180" ht="17.25" hidden="1" customHeight="1">
      <c r="A193" s="444"/>
      <c r="B193" s="444"/>
      <c r="C193" s="444"/>
      <c r="D193" s="444"/>
      <c r="E193" s="444"/>
      <c r="F193" s="444"/>
      <c r="G193" s="444"/>
      <c r="H193" s="444"/>
      <c r="I193" s="444"/>
      <c r="J193" s="444"/>
      <c r="K193" s="444"/>
      <c r="L193" s="444"/>
      <c r="M193" s="444"/>
      <c r="N193" s="444"/>
      <c r="O193" s="444"/>
      <c r="P193" s="444"/>
      <c r="Q193" s="444"/>
      <c r="R193" s="444"/>
      <c r="S193" s="444"/>
      <c r="T193" s="444"/>
      <c r="U193" s="444"/>
      <c r="V193" s="444"/>
      <c r="W193" s="444"/>
      <c r="X193" s="444"/>
      <c r="Y193" s="444"/>
      <c r="Z193" s="444"/>
      <c r="AA193" s="444"/>
      <c r="AB193" s="444"/>
      <c r="AC193" s="444"/>
      <c r="AD193" s="444"/>
      <c r="AE193" s="444"/>
      <c r="AF193" s="444"/>
      <c r="AG193" s="444"/>
      <c r="AH193" s="444"/>
      <c r="AI193" s="444"/>
      <c r="AJ193" s="444"/>
      <c r="AK193" s="444"/>
      <c r="AL193" s="444"/>
      <c r="AM193" s="444"/>
      <c r="AN193" s="444"/>
      <c r="AO193" s="444"/>
      <c r="AP193" s="444"/>
      <c r="AQ193" s="444"/>
      <c r="AR193" s="444"/>
      <c r="AS193" s="444"/>
      <c r="AT193" s="444"/>
      <c r="AU193" s="444"/>
      <c r="AV193" s="444"/>
      <c r="AW193" s="444"/>
      <c r="AX193" s="444"/>
      <c r="AY193" s="444"/>
      <c r="AZ193" s="444"/>
      <c r="BA193" s="444"/>
      <c r="BB193" s="444"/>
      <c r="BC193" s="444"/>
      <c r="BD193" s="444"/>
      <c r="BE193" s="444"/>
      <c r="BF193" s="444"/>
      <c r="BG193" s="444"/>
      <c r="BH193" s="444"/>
      <c r="BI193" s="444"/>
      <c r="BJ193" s="444"/>
      <c r="BK193" s="444"/>
      <c r="BL193" s="444"/>
      <c r="BM193" s="444"/>
      <c r="BN193" s="444"/>
      <c r="BO193" s="444"/>
      <c r="BP193" s="444"/>
      <c r="BQ193" s="444"/>
      <c r="BR193" s="444"/>
      <c r="BS193" s="444"/>
      <c r="BT193" s="444"/>
      <c r="BU193" s="444"/>
      <c r="BV193" s="444"/>
      <c r="BW193" s="444"/>
      <c r="BX193" s="444"/>
      <c r="BY193" s="444"/>
      <c r="BZ193" s="444"/>
      <c r="CA193" s="444"/>
      <c r="CB193" s="444"/>
      <c r="CC193" s="444"/>
      <c r="CD193" s="444"/>
      <c r="CE193" s="444"/>
      <c r="CF193" s="444"/>
      <c r="CG193" s="444"/>
      <c r="CH193" s="444"/>
      <c r="CI193" s="444"/>
      <c r="CJ193" s="444"/>
      <c r="CK193" s="444"/>
      <c r="CL193" s="444"/>
      <c r="CM193" s="444"/>
      <c r="CN193" s="444"/>
      <c r="CO193" s="444"/>
      <c r="CP193" s="444"/>
      <c r="CQ193" s="444"/>
      <c r="CR193" s="446"/>
      <c r="CS193" s="446"/>
      <c r="CT193" s="446"/>
      <c r="CU193" s="109"/>
      <c r="CV193" s="109">
        <f t="shared" ca="1" si="17"/>
        <v>36</v>
      </c>
      <c r="CW193" s="117">
        <v>37</v>
      </c>
      <c r="CX193" s="119" t="s">
        <v>191</v>
      </c>
      <c r="CY193" s="109"/>
      <c r="CZ193" s="109"/>
      <c r="DA193" s="109"/>
      <c r="DB193" s="109"/>
      <c r="DC193" s="109"/>
      <c r="DD193" s="109"/>
      <c r="DE193" s="109"/>
      <c r="DF193" s="109"/>
      <c r="DG193" s="109"/>
      <c r="DH193" s="109">
        <f t="shared" ca="1" si="20"/>
        <v>36</v>
      </c>
      <c r="DI193" s="117">
        <v>37</v>
      </c>
      <c r="DJ193" s="119" t="s">
        <v>193</v>
      </c>
      <c r="DK193" s="109"/>
      <c r="DL193" s="109"/>
      <c r="DM193" s="446"/>
      <c r="DN193" s="446"/>
      <c r="DO193" s="446"/>
      <c r="DP193" s="446"/>
      <c r="DQ193" s="446"/>
      <c r="DR193" s="446"/>
      <c r="DS193" s="446"/>
      <c r="DT193" s="446"/>
      <c r="DU193" s="446"/>
      <c r="DV193" s="446"/>
      <c r="DW193" s="446"/>
      <c r="DX193" s="446"/>
      <c r="DY193" s="446"/>
      <c r="DZ193" s="446"/>
      <c r="EA193" s="446"/>
      <c r="EB193" s="446"/>
      <c r="EC193" s="446"/>
      <c r="ED193" s="446"/>
      <c r="EE193" s="446"/>
      <c r="EF193" s="446"/>
      <c r="EG193" s="446"/>
      <c r="EH193" s="446"/>
      <c r="EI193" s="109"/>
      <c r="EJ193" s="109">
        <f t="shared" ca="1" si="23"/>
        <v>36</v>
      </c>
      <c r="EK193" s="117">
        <v>13116</v>
      </c>
      <c r="EL193" s="118" t="s">
        <v>150</v>
      </c>
      <c r="EM193" s="109"/>
      <c r="EN193" s="109">
        <f t="shared" ca="1" si="24"/>
        <v>36</v>
      </c>
      <c r="EO193" s="117">
        <v>35</v>
      </c>
      <c r="EP193" s="118" t="s">
        <v>354</v>
      </c>
      <c r="EQ193" s="109"/>
      <c r="ER193" s="109"/>
      <c r="ES193" s="446"/>
      <c r="ET193" s="446"/>
      <c r="EU193" s="446"/>
      <c r="EV193" s="446"/>
      <c r="EW193" s="446"/>
      <c r="EX193" s="446"/>
      <c r="EY193" s="447"/>
      <c r="EZ193" s="447"/>
      <c r="FA193" s="447"/>
      <c r="FB193" s="447"/>
      <c r="FC193" s="444"/>
      <c r="FD193" s="444"/>
      <c r="FE193" s="444"/>
      <c r="FF193" s="444"/>
      <c r="FG193" s="444"/>
      <c r="FH193" s="444"/>
      <c r="FI193" s="444"/>
      <c r="FJ193" s="444"/>
      <c r="FK193" s="444"/>
      <c r="FL193" s="444"/>
      <c r="FM193" s="444"/>
      <c r="FN193" s="444"/>
      <c r="FO193" s="444"/>
      <c r="FP193" s="444"/>
      <c r="FQ193" s="444"/>
      <c r="FR193" s="444"/>
      <c r="FS193" s="444"/>
      <c r="FT193" s="444"/>
      <c r="FU193" s="444"/>
      <c r="FV193" s="444"/>
      <c r="FW193" s="444"/>
      <c r="FX193" s="444"/>
    </row>
    <row r="194" spans="1:180" ht="17.25" hidden="1" customHeight="1">
      <c r="A194" s="444"/>
      <c r="B194" s="444"/>
      <c r="C194" s="444"/>
      <c r="D194" s="444"/>
      <c r="E194" s="444"/>
      <c r="F194" s="444"/>
      <c r="G194" s="444"/>
      <c r="H194" s="444"/>
      <c r="I194" s="444"/>
      <c r="J194" s="444"/>
      <c r="K194" s="444"/>
      <c r="L194" s="444"/>
      <c r="M194" s="444"/>
      <c r="N194" s="444"/>
      <c r="O194" s="444"/>
      <c r="P194" s="444"/>
      <c r="Q194" s="444"/>
      <c r="R194" s="444"/>
      <c r="S194" s="444"/>
      <c r="T194" s="444"/>
      <c r="U194" s="444"/>
      <c r="V194" s="444"/>
      <c r="W194" s="444"/>
      <c r="X194" s="444"/>
      <c r="Y194" s="444"/>
      <c r="Z194" s="444"/>
      <c r="AA194" s="444"/>
      <c r="AB194" s="444"/>
      <c r="AC194" s="444"/>
      <c r="AD194" s="444"/>
      <c r="AE194" s="444"/>
      <c r="AF194" s="444"/>
      <c r="AG194" s="444"/>
      <c r="AH194" s="444"/>
      <c r="AI194" s="444"/>
      <c r="AJ194" s="444"/>
      <c r="AK194" s="444"/>
      <c r="AL194" s="444"/>
      <c r="AM194" s="444"/>
      <c r="AN194" s="444"/>
      <c r="AO194" s="444"/>
      <c r="AP194" s="444"/>
      <c r="AQ194" s="444"/>
      <c r="AR194" s="444"/>
      <c r="AS194" s="444"/>
      <c r="AT194" s="444"/>
      <c r="AU194" s="444"/>
      <c r="AV194" s="444"/>
      <c r="AW194" s="444"/>
      <c r="AX194" s="444"/>
      <c r="AY194" s="444"/>
      <c r="AZ194" s="444"/>
      <c r="BA194" s="444"/>
      <c r="BB194" s="444"/>
      <c r="BC194" s="444"/>
      <c r="BD194" s="444"/>
      <c r="BE194" s="444"/>
      <c r="BF194" s="444"/>
      <c r="BG194" s="444"/>
      <c r="BH194" s="444"/>
      <c r="BI194" s="444"/>
      <c r="BJ194" s="444"/>
      <c r="BK194" s="444"/>
      <c r="BL194" s="444"/>
      <c r="BM194" s="444"/>
      <c r="BN194" s="444"/>
      <c r="BO194" s="444"/>
      <c r="BP194" s="444"/>
      <c r="BQ194" s="444"/>
      <c r="BR194" s="444"/>
      <c r="BS194" s="444"/>
      <c r="BT194" s="444"/>
      <c r="BU194" s="444"/>
      <c r="BV194" s="444"/>
      <c r="BW194" s="444"/>
      <c r="BX194" s="444"/>
      <c r="BY194" s="444"/>
      <c r="BZ194" s="444"/>
      <c r="CA194" s="444"/>
      <c r="CB194" s="444"/>
      <c r="CC194" s="444"/>
      <c r="CD194" s="444"/>
      <c r="CE194" s="444"/>
      <c r="CF194" s="444"/>
      <c r="CG194" s="444"/>
      <c r="CH194" s="444"/>
      <c r="CI194" s="444"/>
      <c r="CJ194" s="444"/>
      <c r="CK194" s="444"/>
      <c r="CL194" s="444"/>
      <c r="CM194" s="444"/>
      <c r="CN194" s="444"/>
      <c r="CO194" s="444"/>
      <c r="CP194" s="444"/>
      <c r="CQ194" s="444"/>
      <c r="CR194" s="446"/>
      <c r="CS194" s="446"/>
      <c r="CT194" s="446"/>
      <c r="CU194" s="109"/>
      <c r="CV194" s="109">
        <f t="shared" ca="1" si="17"/>
        <v>37</v>
      </c>
      <c r="CW194" s="117">
        <v>38</v>
      </c>
      <c r="CX194" s="119" t="s">
        <v>192</v>
      </c>
      <c r="CY194" s="109"/>
      <c r="CZ194" s="109"/>
      <c r="DA194" s="109"/>
      <c r="DB194" s="109"/>
      <c r="DC194" s="109"/>
      <c r="DD194" s="109"/>
      <c r="DE194" s="109"/>
      <c r="DF194" s="109"/>
      <c r="DG194" s="109"/>
      <c r="DH194" s="109">
        <f t="shared" ca="1" si="20"/>
        <v>37</v>
      </c>
      <c r="DI194" s="117">
        <v>38</v>
      </c>
      <c r="DJ194" s="119" t="s">
        <v>1000</v>
      </c>
      <c r="DK194" s="109"/>
      <c r="DL194" s="109"/>
      <c r="DM194" s="446"/>
      <c r="DN194" s="446"/>
      <c r="DO194" s="446"/>
      <c r="DP194" s="446"/>
      <c r="DQ194" s="446"/>
      <c r="DR194" s="446"/>
      <c r="DS194" s="446"/>
      <c r="DT194" s="446"/>
      <c r="DU194" s="446"/>
      <c r="DV194" s="446"/>
      <c r="DW194" s="446"/>
      <c r="DX194" s="446"/>
      <c r="DY194" s="446"/>
      <c r="DZ194" s="446"/>
      <c r="EA194" s="446"/>
      <c r="EB194" s="446"/>
      <c r="EC194" s="446"/>
      <c r="ED194" s="446"/>
      <c r="EE194" s="446"/>
      <c r="EF194" s="446"/>
      <c r="EG194" s="446"/>
      <c r="EH194" s="446"/>
      <c r="EI194" s="109"/>
      <c r="EJ194" s="109">
        <f t="shared" ca="1" si="23"/>
        <v>37</v>
      </c>
      <c r="EK194" s="117">
        <v>13117</v>
      </c>
      <c r="EL194" s="118" t="s">
        <v>153</v>
      </c>
      <c r="EM194" s="109"/>
      <c r="EN194" s="109">
        <f t="shared" ca="1" si="24"/>
        <v>37</v>
      </c>
      <c r="EO194" s="117">
        <v>36</v>
      </c>
      <c r="EP194" s="118" t="s">
        <v>355</v>
      </c>
      <c r="EQ194" s="109"/>
      <c r="ER194" s="109"/>
      <c r="ES194" s="446"/>
      <c r="ET194" s="446"/>
      <c r="EU194" s="446"/>
      <c r="EV194" s="446"/>
      <c r="EW194" s="446"/>
      <c r="EX194" s="446"/>
      <c r="EY194" s="447"/>
      <c r="EZ194" s="447"/>
      <c r="FA194" s="447"/>
      <c r="FB194" s="447"/>
      <c r="FC194" s="444"/>
      <c r="FD194" s="444"/>
      <c r="FE194" s="444"/>
      <c r="FF194" s="444"/>
      <c r="FG194" s="444"/>
      <c r="FH194" s="444"/>
      <c r="FI194" s="444"/>
      <c r="FJ194" s="444"/>
      <c r="FK194" s="444"/>
      <c r="FL194" s="444"/>
      <c r="FM194" s="444"/>
      <c r="FN194" s="444"/>
      <c r="FO194" s="444"/>
      <c r="FP194" s="444"/>
      <c r="FQ194" s="444"/>
      <c r="FR194" s="444"/>
      <c r="FS194" s="444"/>
      <c r="FT194" s="444"/>
      <c r="FU194" s="444"/>
      <c r="FV194" s="444"/>
      <c r="FW194" s="444"/>
      <c r="FX194" s="444"/>
    </row>
    <row r="195" spans="1:180" ht="17.25" hidden="1" customHeight="1">
      <c r="A195" s="444"/>
      <c r="B195" s="444"/>
      <c r="C195" s="444"/>
      <c r="D195" s="444"/>
      <c r="E195" s="444"/>
      <c r="F195" s="444"/>
      <c r="G195" s="444"/>
      <c r="H195" s="444"/>
      <c r="I195" s="444"/>
      <c r="J195" s="444"/>
      <c r="K195" s="444"/>
      <c r="L195" s="444"/>
      <c r="M195" s="444"/>
      <c r="N195" s="444"/>
      <c r="O195" s="444"/>
      <c r="P195" s="444"/>
      <c r="Q195" s="444"/>
      <c r="R195" s="444"/>
      <c r="S195" s="444"/>
      <c r="T195" s="444"/>
      <c r="U195" s="444"/>
      <c r="V195" s="444"/>
      <c r="W195" s="444"/>
      <c r="X195" s="444"/>
      <c r="Y195" s="444"/>
      <c r="Z195" s="444"/>
      <c r="AA195" s="444"/>
      <c r="AB195" s="444"/>
      <c r="AC195" s="444"/>
      <c r="AD195" s="444"/>
      <c r="AE195" s="444"/>
      <c r="AF195" s="444"/>
      <c r="AG195" s="444"/>
      <c r="AH195" s="444"/>
      <c r="AI195" s="444"/>
      <c r="AJ195" s="444"/>
      <c r="AK195" s="444"/>
      <c r="AL195" s="444"/>
      <c r="AM195" s="444"/>
      <c r="AN195" s="444"/>
      <c r="AO195" s="444"/>
      <c r="AP195" s="444"/>
      <c r="AQ195" s="444"/>
      <c r="AR195" s="444"/>
      <c r="AS195" s="444"/>
      <c r="AT195" s="444"/>
      <c r="AU195" s="444"/>
      <c r="AV195" s="444"/>
      <c r="AW195" s="444"/>
      <c r="AX195" s="444"/>
      <c r="AY195" s="444"/>
      <c r="AZ195" s="444"/>
      <c r="BA195" s="444"/>
      <c r="BB195" s="444"/>
      <c r="BC195" s="444"/>
      <c r="BD195" s="444"/>
      <c r="BE195" s="444"/>
      <c r="BF195" s="444"/>
      <c r="BG195" s="444"/>
      <c r="BH195" s="444"/>
      <c r="BI195" s="444"/>
      <c r="BJ195" s="444"/>
      <c r="BK195" s="444"/>
      <c r="BL195" s="444"/>
      <c r="BM195" s="444"/>
      <c r="BN195" s="444"/>
      <c r="BO195" s="444"/>
      <c r="BP195" s="444"/>
      <c r="BQ195" s="444"/>
      <c r="BR195" s="444"/>
      <c r="BS195" s="444"/>
      <c r="BT195" s="444"/>
      <c r="BU195" s="444"/>
      <c r="BV195" s="444"/>
      <c r="BW195" s="444"/>
      <c r="BX195" s="444"/>
      <c r="BY195" s="444"/>
      <c r="BZ195" s="444"/>
      <c r="CA195" s="444"/>
      <c r="CB195" s="444"/>
      <c r="CC195" s="444"/>
      <c r="CD195" s="444"/>
      <c r="CE195" s="444"/>
      <c r="CF195" s="444"/>
      <c r="CG195" s="444"/>
      <c r="CH195" s="444"/>
      <c r="CI195" s="444"/>
      <c r="CJ195" s="444"/>
      <c r="CK195" s="444"/>
      <c r="CL195" s="444"/>
      <c r="CM195" s="444"/>
      <c r="CN195" s="444"/>
      <c r="CO195" s="444"/>
      <c r="CP195" s="444"/>
      <c r="CQ195" s="444"/>
      <c r="CR195" s="446"/>
      <c r="CS195" s="446"/>
      <c r="CT195" s="446"/>
      <c r="CU195" s="109"/>
      <c r="CV195" s="109">
        <f t="shared" ca="1" si="17"/>
        <v>38</v>
      </c>
      <c r="CW195" s="117">
        <v>39</v>
      </c>
      <c r="CX195" s="119" t="s">
        <v>194</v>
      </c>
      <c r="CY195" s="109"/>
      <c r="CZ195" s="109"/>
      <c r="DA195" s="109"/>
      <c r="DB195" s="109"/>
      <c r="DC195" s="109"/>
      <c r="DD195" s="109"/>
      <c r="DE195" s="109"/>
      <c r="DF195" s="109"/>
      <c r="DG195" s="109"/>
      <c r="DH195" s="109">
        <f t="shared" ca="1" si="20"/>
        <v>38</v>
      </c>
      <c r="DI195" s="117">
        <v>39</v>
      </c>
      <c r="DJ195" s="119" t="s">
        <v>196</v>
      </c>
      <c r="DK195" s="109"/>
      <c r="DL195" s="109"/>
      <c r="DM195" s="446"/>
      <c r="DN195" s="446"/>
      <c r="DO195" s="446"/>
      <c r="DP195" s="446"/>
      <c r="DQ195" s="446"/>
      <c r="DR195" s="446"/>
      <c r="DS195" s="446"/>
      <c r="DT195" s="446"/>
      <c r="DU195" s="446"/>
      <c r="DV195" s="446"/>
      <c r="DW195" s="446"/>
      <c r="DX195" s="446"/>
      <c r="DY195" s="446"/>
      <c r="DZ195" s="446"/>
      <c r="EA195" s="446"/>
      <c r="EB195" s="446"/>
      <c r="EC195" s="446"/>
      <c r="ED195" s="446"/>
      <c r="EE195" s="446"/>
      <c r="EF195" s="446"/>
      <c r="EG195" s="446"/>
      <c r="EH195" s="446"/>
      <c r="EI195" s="109"/>
      <c r="EJ195" s="109">
        <f t="shared" ca="1" si="23"/>
        <v>38</v>
      </c>
      <c r="EK195" s="117">
        <v>13118</v>
      </c>
      <c r="EL195" s="118" t="s">
        <v>156</v>
      </c>
      <c r="EM195" s="109"/>
      <c r="EN195" s="109">
        <f t="shared" ca="1" si="24"/>
        <v>38</v>
      </c>
      <c r="EO195" s="117">
        <v>37</v>
      </c>
      <c r="EP195" s="118" t="s">
        <v>356</v>
      </c>
      <c r="EQ195" s="109"/>
      <c r="ER195" s="109"/>
      <c r="ES195" s="446"/>
      <c r="ET195" s="446"/>
      <c r="EU195" s="446"/>
      <c r="EV195" s="446"/>
      <c r="EW195" s="446"/>
      <c r="EX195" s="446"/>
      <c r="EY195" s="447"/>
      <c r="EZ195" s="447"/>
      <c r="FA195" s="447"/>
      <c r="FB195" s="447"/>
      <c r="FC195" s="444"/>
      <c r="FD195" s="444"/>
      <c r="FE195" s="444"/>
      <c r="FF195" s="444"/>
      <c r="FG195" s="444"/>
      <c r="FH195" s="444"/>
      <c r="FI195" s="444"/>
      <c r="FJ195" s="444"/>
      <c r="FK195" s="444"/>
      <c r="FL195" s="444"/>
      <c r="FM195" s="444"/>
      <c r="FN195" s="444"/>
      <c r="FO195" s="444"/>
      <c r="FP195" s="444"/>
      <c r="FQ195" s="444"/>
      <c r="FR195" s="444"/>
      <c r="FS195" s="444"/>
      <c r="FT195" s="444"/>
      <c r="FU195" s="444"/>
      <c r="FV195" s="444"/>
      <c r="FW195" s="444"/>
      <c r="FX195" s="444"/>
    </row>
    <row r="196" spans="1:180" ht="17.25" hidden="1" customHeight="1">
      <c r="A196" s="444"/>
      <c r="B196" s="444"/>
      <c r="C196" s="444"/>
      <c r="D196" s="444"/>
      <c r="E196" s="444"/>
      <c r="F196" s="444"/>
      <c r="G196" s="444"/>
      <c r="H196" s="444"/>
      <c r="I196" s="444"/>
      <c r="J196" s="444"/>
      <c r="K196" s="444"/>
      <c r="L196" s="444"/>
      <c r="M196" s="444"/>
      <c r="N196" s="444"/>
      <c r="O196" s="444"/>
      <c r="P196" s="444"/>
      <c r="Q196" s="444"/>
      <c r="R196" s="444"/>
      <c r="S196" s="444"/>
      <c r="T196" s="444"/>
      <c r="U196" s="444"/>
      <c r="V196" s="444"/>
      <c r="W196" s="444"/>
      <c r="X196" s="444"/>
      <c r="Y196" s="444"/>
      <c r="Z196" s="444"/>
      <c r="AA196" s="444"/>
      <c r="AB196" s="444"/>
      <c r="AC196" s="444"/>
      <c r="AD196" s="444"/>
      <c r="AE196" s="444"/>
      <c r="AF196" s="444"/>
      <c r="AG196" s="444"/>
      <c r="AH196" s="444"/>
      <c r="AI196" s="444"/>
      <c r="AJ196" s="444"/>
      <c r="AK196" s="444"/>
      <c r="AL196" s="444"/>
      <c r="AM196" s="444"/>
      <c r="AN196" s="444"/>
      <c r="AO196" s="444"/>
      <c r="AP196" s="444"/>
      <c r="AQ196" s="444"/>
      <c r="AR196" s="444"/>
      <c r="AS196" s="444"/>
      <c r="AT196" s="444"/>
      <c r="AU196" s="444"/>
      <c r="AV196" s="444"/>
      <c r="AW196" s="444"/>
      <c r="AX196" s="444"/>
      <c r="AY196" s="444"/>
      <c r="AZ196" s="444"/>
      <c r="BA196" s="444"/>
      <c r="BB196" s="444"/>
      <c r="BC196" s="444"/>
      <c r="BD196" s="444"/>
      <c r="BE196" s="444"/>
      <c r="BF196" s="444"/>
      <c r="BG196" s="444"/>
      <c r="BH196" s="444"/>
      <c r="BI196" s="444"/>
      <c r="BJ196" s="444"/>
      <c r="BK196" s="444"/>
      <c r="BL196" s="444"/>
      <c r="BM196" s="444"/>
      <c r="BN196" s="444"/>
      <c r="BO196" s="444"/>
      <c r="BP196" s="444"/>
      <c r="BQ196" s="444"/>
      <c r="BR196" s="444"/>
      <c r="BS196" s="444"/>
      <c r="BT196" s="444"/>
      <c r="BU196" s="444"/>
      <c r="BV196" s="444"/>
      <c r="BW196" s="444"/>
      <c r="BX196" s="444"/>
      <c r="BY196" s="444"/>
      <c r="BZ196" s="444"/>
      <c r="CA196" s="444"/>
      <c r="CB196" s="444"/>
      <c r="CC196" s="444"/>
      <c r="CD196" s="444"/>
      <c r="CE196" s="444"/>
      <c r="CF196" s="444"/>
      <c r="CG196" s="444"/>
      <c r="CH196" s="444"/>
      <c r="CI196" s="444"/>
      <c r="CJ196" s="444"/>
      <c r="CK196" s="444"/>
      <c r="CL196" s="444"/>
      <c r="CM196" s="444"/>
      <c r="CN196" s="444"/>
      <c r="CO196" s="444"/>
      <c r="CP196" s="444"/>
      <c r="CQ196" s="444"/>
      <c r="CR196" s="446"/>
      <c r="CS196" s="446"/>
      <c r="CT196" s="446"/>
      <c r="CU196" s="109"/>
      <c r="CV196" s="109">
        <f t="shared" ca="1" si="17"/>
        <v>39</v>
      </c>
      <c r="CW196" s="117">
        <v>40</v>
      </c>
      <c r="CX196" s="119" t="s">
        <v>195</v>
      </c>
      <c r="CY196" s="109"/>
      <c r="CZ196" s="109"/>
      <c r="DA196" s="109"/>
      <c r="DB196" s="109"/>
      <c r="DC196" s="109"/>
      <c r="DD196" s="109"/>
      <c r="DE196" s="109"/>
      <c r="DF196" s="109"/>
      <c r="DG196" s="109"/>
      <c r="DH196" s="109">
        <f t="shared" ca="1" si="20"/>
        <v>39</v>
      </c>
      <c r="DI196" s="117">
        <v>40</v>
      </c>
      <c r="DJ196" s="119" t="s">
        <v>502</v>
      </c>
      <c r="DK196" s="109"/>
      <c r="DL196" s="109"/>
      <c r="DM196" s="446"/>
      <c r="DN196" s="446"/>
      <c r="DO196" s="446"/>
      <c r="DP196" s="446"/>
      <c r="DQ196" s="446"/>
      <c r="DR196" s="446"/>
      <c r="DS196" s="446"/>
      <c r="DT196" s="446"/>
      <c r="DU196" s="446"/>
      <c r="DV196" s="446"/>
      <c r="DW196" s="446"/>
      <c r="DX196" s="446"/>
      <c r="DY196" s="446"/>
      <c r="DZ196" s="446"/>
      <c r="EA196" s="446"/>
      <c r="EB196" s="446"/>
      <c r="EC196" s="446"/>
      <c r="ED196" s="446"/>
      <c r="EE196" s="446"/>
      <c r="EF196" s="446"/>
      <c r="EG196" s="446"/>
      <c r="EH196" s="446"/>
      <c r="EI196" s="109"/>
      <c r="EJ196" s="109">
        <f t="shared" ca="1" si="23"/>
        <v>39</v>
      </c>
      <c r="EK196" s="117">
        <v>13119</v>
      </c>
      <c r="EL196" s="118" t="s">
        <v>158</v>
      </c>
      <c r="EM196" s="109"/>
      <c r="EN196" s="109">
        <f t="shared" ca="1" si="24"/>
        <v>39</v>
      </c>
      <c r="EO196" s="117">
        <v>38</v>
      </c>
      <c r="EP196" s="118" t="s">
        <v>357</v>
      </c>
      <c r="EQ196" s="109"/>
      <c r="ER196" s="109"/>
      <c r="ES196" s="446"/>
      <c r="ET196" s="446"/>
      <c r="EU196" s="446"/>
      <c r="EV196" s="446"/>
      <c r="EW196" s="446"/>
      <c r="EX196" s="446"/>
      <c r="EY196" s="447"/>
      <c r="EZ196" s="447"/>
      <c r="FA196" s="447"/>
      <c r="FB196" s="447"/>
      <c r="FC196" s="444"/>
      <c r="FD196" s="444"/>
      <c r="FE196" s="444"/>
      <c r="FF196" s="444"/>
      <c r="FG196" s="444"/>
      <c r="FH196" s="444"/>
      <c r="FI196" s="444"/>
      <c r="FJ196" s="444"/>
      <c r="FK196" s="444"/>
      <c r="FL196" s="444"/>
      <c r="FM196" s="444"/>
      <c r="FN196" s="444"/>
      <c r="FO196" s="444"/>
      <c r="FP196" s="444"/>
      <c r="FQ196" s="444"/>
      <c r="FR196" s="444"/>
      <c r="FS196" s="444"/>
      <c r="FT196" s="444"/>
      <c r="FU196" s="444"/>
      <c r="FV196" s="444"/>
      <c r="FW196" s="444"/>
      <c r="FX196" s="444"/>
    </row>
    <row r="197" spans="1:180" ht="17.25" hidden="1" customHeight="1">
      <c r="A197" s="444"/>
      <c r="B197" s="444"/>
      <c r="C197" s="444"/>
      <c r="D197" s="444"/>
      <c r="E197" s="444"/>
      <c r="F197" s="444"/>
      <c r="G197" s="444"/>
      <c r="H197" s="444"/>
      <c r="I197" s="444"/>
      <c r="J197" s="444"/>
      <c r="K197" s="444"/>
      <c r="L197" s="444"/>
      <c r="M197" s="444"/>
      <c r="N197" s="444"/>
      <c r="O197" s="444"/>
      <c r="P197" s="444"/>
      <c r="Q197" s="444"/>
      <c r="R197" s="444"/>
      <c r="S197" s="444"/>
      <c r="T197" s="444"/>
      <c r="U197" s="444"/>
      <c r="V197" s="444"/>
      <c r="W197" s="444"/>
      <c r="X197" s="444"/>
      <c r="Y197" s="444"/>
      <c r="Z197" s="444"/>
      <c r="AA197" s="444"/>
      <c r="AB197" s="444"/>
      <c r="AC197" s="444"/>
      <c r="AD197" s="444"/>
      <c r="AE197" s="444"/>
      <c r="AF197" s="444"/>
      <c r="AG197" s="444"/>
      <c r="AH197" s="444"/>
      <c r="AI197" s="444"/>
      <c r="AJ197" s="444"/>
      <c r="AK197" s="444"/>
      <c r="AL197" s="444"/>
      <c r="AM197" s="444"/>
      <c r="AN197" s="444"/>
      <c r="AO197" s="444"/>
      <c r="AP197" s="444"/>
      <c r="AQ197" s="444"/>
      <c r="AR197" s="444"/>
      <c r="AS197" s="444"/>
      <c r="AT197" s="444"/>
      <c r="AU197" s="444"/>
      <c r="AV197" s="444"/>
      <c r="AW197" s="444"/>
      <c r="AX197" s="444"/>
      <c r="AY197" s="444"/>
      <c r="AZ197" s="444"/>
      <c r="BA197" s="444"/>
      <c r="BB197" s="444"/>
      <c r="BC197" s="444"/>
      <c r="BD197" s="444"/>
      <c r="BE197" s="444"/>
      <c r="BF197" s="444"/>
      <c r="BG197" s="444"/>
      <c r="BH197" s="444"/>
      <c r="BI197" s="444"/>
      <c r="BJ197" s="444"/>
      <c r="BK197" s="444"/>
      <c r="BL197" s="444"/>
      <c r="BM197" s="444"/>
      <c r="BN197" s="444"/>
      <c r="BO197" s="444"/>
      <c r="BP197" s="444"/>
      <c r="BQ197" s="444"/>
      <c r="BR197" s="444"/>
      <c r="BS197" s="444"/>
      <c r="BT197" s="444"/>
      <c r="BU197" s="444"/>
      <c r="BV197" s="444"/>
      <c r="BW197" s="444"/>
      <c r="BX197" s="444"/>
      <c r="BY197" s="444"/>
      <c r="BZ197" s="444"/>
      <c r="CA197" s="444"/>
      <c r="CB197" s="444"/>
      <c r="CC197" s="444"/>
      <c r="CD197" s="444"/>
      <c r="CE197" s="444"/>
      <c r="CF197" s="444"/>
      <c r="CG197" s="444"/>
      <c r="CH197" s="444"/>
      <c r="CI197" s="444"/>
      <c r="CJ197" s="444"/>
      <c r="CK197" s="444"/>
      <c r="CL197" s="444"/>
      <c r="CM197" s="444"/>
      <c r="CN197" s="444"/>
      <c r="CO197" s="444"/>
      <c r="CP197" s="444"/>
      <c r="CQ197" s="444"/>
      <c r="CR197" s="446"/>
      <c r="CS197" s="446"/>
      <c r="CT197" s="446"/>
      <c r="CU197" s="109"/>
      <c r="CV197" s="109">
        <f t="shared" ca="1" si="17"/>
        <v>40</v>
      </c>
      <c r="CW197" s="117">
        <v>41</v>
      </c>
      <c r="CX197" s="119" t="s">
        <v>197</v>
      </c>
      <c r="CY197" s="109"/>
      <c r="CZ197" s="109"/>
      <c r="DA197" s="109"/>
      <c r="DB197" s="109"/>
      <c r="DC197" s="109"/>
      <c r="DD197" s="109"/>
      <c r="DE197" s="109"/>
      <c r="DF197" s="109"/>
      <c r="DG197" s="109"/>
      <c r="DH197" s="109">
        <f t="shared" ca="1" si="20"/>
        <v>40</v>
      </c>
      <c r="DI197" s="117">
        <v>41</v>
      </c>
      <c r="DJ197" s="119" t="s">
        <v>503</v>
      </c>
      <c r="DK197" s="109"/>
      <c r="DL197" s="109"/>
      <c r="DM197" s="446"/>
      <c r="DN197" s="446"/>
      <c r="DO197" s="446"/>
      <c r="DP197" s="446"/>
      <c r="DQ197" s="446"/>
      <c r="DR197" s="446"/>
      <c r="DS197" s="446"/>
      <c r="DT197" s="446"/>
      <c r="DU197" s="446"/>
      <c r="DV197" s="446"/>
      <c r="DW197" s="446"/>
      <c r="DX197" s="446"/>
      <c r="DY197" s="446"/>
      <c r="DZ197" s="446"/>
      <c r="EA197" s="446"/>
      <c r="EB197" s="446"/>
      <c r="EC197" s="446"/>
      <c r="ED197" s="446"/>
      <c r="EE197" s="446"/>
      <c r="EF197" s="446"/>
      <c r="EG197" s="446"/>
      <c r="EH197" s="446"/>
      <c r="EI197" s="109"/>
      <c r="EJ197" s="109">
        <f t="shared" ca="1" si="23"/>
        <v>40</v>
      </c>
      <c r="EK197" s="117">
        <v>13120</v>
      </c>
      <c r="EL197" s="118" t="s">
        <v>161</v>
      </c>
      <c r="EM197" s="109"/>
      <c r="EN197" s="109">
        <f t="shared" ca="1" si="24"/>
        <v>40</v>
      </c>
      <c r="EO197" s="117">
        <v>39</v>
      </c>
      <c r="EP197" s="118" t="s">
        <v>358</v>
      </c>
      <c r="EQ197" s="109"/>
      <c r="ER197" s="109"/>
      <c r="ES197" s="446"/>
      <c r="ET197" s="446"/>
      <c r="EU197" s="446"/>
      <c r="EV197" s="446"/>
      <c r="EW197" s="446"/>
      <c r="EX197" s="446"/>
      <c r="EY197" s="447"/>
      <c r="EZ197" s="447"/>
      <c r="FA197" s="447"/>
      <c r="FB197" s="447"/>
      <c r="FC197" s="444"/>
      <c r="FD197" s="444"/>
      <c r="FE197" s="444"/>
      <c r="FF197" s="444"/>
      <c r="FG197" s="444"/>
      <c r="FH197" s="444"/>
      <c r="FI197" s="444"/>
      <c r="FJ197" s="444"/>
      <c r="FK197" s="444"/>
      <c r="FL197" s="444"/>
      <c r="FM197" s="444"/>
      <c r="FN197" s="444"/>
      <c r="FO197" s="444"/>
      <c r="FP197" s="444"/>
      <c r="FQ197" s="444"/>
      <c r="FR197" s="444"/>
      <c r="FS197" s="444"/>
      <c r="FT197" s="444"/>
      <c r="FU197" s="444"/>
      <c r="FV197" s="444"/>
      <c r="FW197" s="444"/>
      <c r="FX197" s="444"/>
    </row>
    <row r="198" spans="1:180" ht="17.25" hidden="1" customHeight="1">
      <c r="A198" s="444"/>
      <c r="B198" s="444"/>
      <c r="C198" s="444"/>
      <c r="D198" s="444"/>
      <c r="E198" s="444"/>
      <c r="F198" s="444"/>
      <c r="G198" s="444"/>
      <c r="H198" s="444"/>
      <c r="I198" s="444"/>
      <c r="J198" s="444"/>
      <c r="K198" s="444"/>
      <c r="L198" s="444"/>
      <c r="M198" s="444"/>
      <c r="N198" s="444"/>
      <c r="O198" s="444"/>
      <c r="P198" s="444"/>
      <c r="Q198" s="444"/>
      <c r="R198" s="444"/>
      <c r="S198" s="444"/>
      <c r="T198" s="444"/>
      <c r="U198" s="444"/>
      <c r="V198" s="444"/>
      <c r="W198" s="444"/>
      <c r="X198" s="444"/>
      <c r="Y198" s="444"/>
      <c r="Z198" s="444"/>
      <c r="AA198" s="444"/>
      <c r="AB198" s="444"/>
      <c r="AC198" s="444"/>
      <c r="AD198" s="444"/>
      <c r="AE198" s="444"/>
      <c r="AF198" s="444"/>
      <c r="AG198" s="444"/>
      <c r="AH198" s="444"/>
      <c r="AI198" s="444"/>
      <c r="AJ198" s="444"/>
      <c r="AK198" s="444"/>
      <c r="AL198" s="444"/>
      <c r="AM198" s="444"/>
      <c r="AN198" s="444"/>
      <c r="AO198" s="444"/>
      <c r="AP198" s="444"/>
      <c r="AQ198" s="444"/>
      <c r="AR198" s="444"/>
      <c r="AS198" s="444"/>
      <c r="AT198" s="444"/>
      <c r="AU198" s="444"/>
      <c r="AV198" s="444"/>
      <c r="AW198" s="444"/>
      <c r="AX198" s="444"/>
      <c r="AY198" s="444"/>
      <c r="AZ198" s="444"/>
      <c r="BA198" s="444"/>
      <c r="BB198" s="444"/>
      <c r="BC198" s="444"/>
      <c r="BD198" s="444"/>
      <c r="BE198" s="444"/>
      <c r="BF198" s="444"/>
      <c r="BG198" s="444"/>
      <c r="BH198" s="444"/>
      <c r="BI198" s="444"/>
      <c r="BJ198" s="444"/>
      <c r="BK198" s="444"/>
      <c r="BL198" s="444"/>
      <c r="BM198" s="444"/>
      <c r="BN198" s="444"/>
      <c r="BO198" s="444"/>
      <c r="BP198" s="444"/>
      <c r="BQ198" s="444"/>
      <c r="BR198" s="444"/>
      <c r="BS198" s="444"/>
      <c r="BT198" s="444"/>
      <c r="BU198" s="444"/>
      <c r="BV198" s="444"/>
      <c r="BW198" s="444"/>
      <c r="BX198" s="444"/>
      <c r="BY198" s="444"/>
      <c r="BZ198" s="444"/>
      <c r="CA198" s="444"/>
      <c r="CB198" s="444"/>
      <c r="CC198" s="444"/>
      <c r="CD198" s="444"/>
      <c r="CE198" s="444"/>
      <c r="CF198" s="444"/>
      <c r="CG198" s="444"/>
      <c r="CH198" s="444"/>
      <c r="CI198" s="444"/>
      <c r="CJ198" s="444"/>
      <c r="CK198" s="444"/>
      <c r="CL198" s="444"/>
      <c r="CM198" s="444"/>
      <c r="CN198" s="444"/>
      <c r="CO198" s="444"/>
      <c r="CP198" s="444"/>
      <c r="CQ198" s="444"/>
      <c r="CR198" s="446"/>
      <c r="CS198" s="446"/>
      <c r="CT198" s="446"/>
      <c r="CU198" s="109"/>
      <c r="CV198" s="109">
        <f t="shared" ca="1" si="17"/>
        <v>41</v>
      </c>
      <c r="CW198" s="117">
        <v>42</v>
      </c>
      <c r="CX198" s="119" t="s">
        <v>198</v>
      </c>
      <c r="CY198" s="109"/>
      <c r="CZ198" s="109"/>
      <c r="DA198" s="109"/>
      <c r="DB198" s="109"/>
      <c r="DC198" s="109"/>
      <c r="DD198" s="109"/>
      <c r="DE198" s="109"/>
      <c r="DF198" s="109"/>
      <c r="DG198" s="109"/>
      <c r="DH198" s="109">
        <f t="shared" ca="1" si="20"/>
        <v>41</v>
      </c>
      <c r="DI198" s="117">
        <v>42</v>
      </c>
      <c r="DJ198" s="119" t="s">
        <v>504</v>
      </c>
      <c r="DK198" s="109"/>
      <c r="DL198" s="109"/>
      <c r="DM198" s="446"/>
      <c r="DN198" s="446"/>
      <c r="DO198" s="446"/>
      <c r="DP198" s="446"/>
      <c r="DQ198" s="446"/>
      <c r="DR198" s="446"/>
      <c r="DS198" s="446"/>
      <c r="DT198" s="446"/>
      <c r="DU198" s="446"/>
      <c r="DV198" s="446"/>
      <c r="DW198" s="446"/>
      <c r="DX198" s="446"/>
      <c r="DY198" s="446"/>
      <c r="DZ198" s="446"/>
      <c r="EA198" s="446"/>
      <c r="EB198" s="446"/>
      <c r="EC198" s="446"/>
      <c r="ED198" s="446"/>
      <c r="EE198" s="446"/>
      <c r="EF198" s="446"/>
      <c r="EG198" s="446"/>
      <c r="EH198" s="446"/>
      <c r="EI198" s="109"/>
      <c r="EJ198" s="109">
        <f t="shared" ca="1" si="23"/>
        <v>41</v>
      </c>
      <c r="EK198" s="117">
        <v>13121</v>
      </c>
      <c r="EL198" s="118" t="s">
        <v>164</v>
      </c>
      <c r="EM198" s="109"/>
      <c r="EN198" s="109">
        <f t="shared" ca="1" si="24"/>
        <v>41</v>
      </c>
      <c r="EO198" s="117">
        <v>40</v>
      </c>
      <c r="EP198" s="118" t="s">
        <v>359</v>
      </c>
      <c r="EQ198" s="109"/>
      <c r="ER198" s="109"/>
      <c r="ES198" s="446"/>
      <c r="ET198" s="446"/>
      <c r="EU198" s="446"/>
      <c r="EV198" s="446"/>
      <c r="EW198" s="446"/>
      <c r="EX198" s="446"/>
      <c r="EY198" s="447"/>
      <c r="EZ198" s="447"/>
      <c r="FA198" s="447"/>
      <c r="FB198" s="447"/>
      <c r="FC198" s="444"/>
      <c r="FD198" s="444"/>
      <c r="FE198" s="444"/>
      <c r="FF198" s="444"/>
      <c r="FG198" s="444"/>
      <c r="FH198" s="444"/>
      <c r="FI198" s="444"/>
      <c r="FJ198" s="444"/>
      <c r="FK198" s="444"/>
      <c r="FL198" s="444"/>
      <c r="FM198" s="444"/>
      <c r="FN198" s="444"/>
      <c r="FO198" s="444"/>
      <c r="FP198" s="444"/>
      <c r="FQ198" s="444"/>
      <c r="FR198" s="444"/>
      <c r="FS198" s="444"/>
      <c r="FT198" s="444"/>
      <c r="FU198" s="444"/>
      <c r="FV198" s="444"/>
      <c r="FW198" s="444"/>
      <c r="FX198" s="444"/>
    </row>
    <row r="199" spans="1:180" ht="17.25" hidden="1" customHeight="1">
      <c r="A199" s="444"/>
      <c r="B199" s="444"/>
      <c r="C199" s="444"/>
      <c r="D199" s="444"/>
      <c r="E199" s="444"/>
      <c r="F199" s="444"/>
      <c r="G199" s="444"/>
      <c r="H199" s="444"/>
      <c r="I199" s="444"/>
      <c r="J199" s="444"/>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4"/>
      <c r="AJ199" s="444"/>
      <c r="AK199" s="444"/>
      <c r="AL199" s="444"/>
      <c r="AM199" s="444"/>
      <c r="AN199" s="444"/>
      <c r="AO199" s="444"/>
      <c r="AP199" s="444"/>
      <c r="AQ199" s="444"/>
      <c r="AR199" s="444"/>
      <c r="AS199" s="444"/>
      <c r="AT199" s="444"/>
      <c r="AU199" s="444"/>
      <c r="AV199" s="444"/>
      <c r="AW199" s="444"/>
      <c r="AX199" s="444"/>
      <c r="AY199" s="444"/>
      <c r="AZ199" s="444"/>
      <c r="BA199" s="444"/>
      <c r="BB199" s="444"/>
      <c r="BC199" s="444"/>
      <c r="BD199" s="444"/>
      <c r="BE199" s="444"/>
      <c r="BF199" s="444"/>
      <c r="BG199" s="444"/>
      <c r="BH199" s="444"/>
      <c r="BI199" s="444"/>
      <c r="BJ199" s="444"/>
      <c r="BK199" s="444"/>
      <c r="BL199" s="444"/>
      <c r="BM199" s="444"/>
      <c r="BN199" s="444"/>
      <c r="BO199" s="444"/>
      <c r="BP199" s="444"/>
      <c r="BQ199" s="444"/>
      <c r="BR199" s="444"/>
      <c r="BS199" s="444"/>
      <c r="BT199" s="444"/>
      <c r="BU199" s="444"/>
      <c r="BV199" s="444"/>
      <c r="BW199" s="444"/>
      <c r="BX199" s="444"/>
      <c r="BY199" s="444"/>
      <c r="BZ199" s="444"/>
      <c r="CA199" s="444"/>
      <c r="CB199" s="444"/>
      <c r="CC199" s="444"/>
      <c r="CD199" s="444"/>
      <c r="CE199" s="444"/>
      <c r="CF199" s="444"/>
      <c r="CG199" s="444"/>
      <c r="CH199" s="444"/>
      <c r="CI199" s="444"/>
      <c r="CJ199" s="444"/>
      <c r="CK199" s="444"/>
      <c r="CL199" s="444"/>
      <c r="CM199" s="444"/>
      <c r="CN199" s="444"/>
      <c r="CO199" s="444"/>
      <c r="CP199" s="444"/>
      <c r="CQ199" s="444"/>
      <c r="CR199" s="446"/>
      <c r="CS199" s="446"/>
      <c r="CT199" s="446"/>
      <c r="CU199" s="109"/>
      <c r="CV199" s="109">
        <f t="shared" ca="1" si="17"/>
        <v>42</v>
      </c>
      <c r="CW199" s="117">
        <v>43</v>
      </c>
      <c r="CX199" s="119" t="s">
        <v>199</v>
      </c>
      <c r="CY199" s="109"/>
      <c r="CZ199" s="109"/>
      <c r="DA199" s="109"/>
      <c r="DB199" s="109"/>
      <c r="DC199" s="109"/>
      <c r="DD199" s="109"/>
      <c r="DE199" s="109"/>
      <c r="DF199" s="109"/>
      <c r="DG199" s="109"/>
      <c r="DH199" s="109">
        <f t="shared" ca="1" si="20"/>
        <v>42</v>
      </c>
      <c r="DI199" s="117">
        <v>43</v>
      </c>
      <c r="DJ199" s="119" t="s">
        <v>201</v>
      </c>
      <c r="DK199" s="109"/>
      <c r="DL199" s="109"/>
      <c r="DM199" s="446"/>
      <c r="DN199" s="446"/>
      <c r="DO199" s="446"/>
      <c r="DP199" s="446"/>
      <c r="DQ199" s="446"/>
      <c r="DR199" s="446"/>
      <c r="DS199" s="446"/>
      <c r="DT199" s="446"/>
      <c r="DU199" s="446"/>
      <c r="DV199" s="446"/>
      <c r="DW199" s="446"/>
      <c r="DX199" s="446"/>
      <c r="DY199" s="446"/>
      <c r="DZ199" s="446"/>
      <c r="EA199" s="446"/>
      <c r="EB199" s="446"/>
      <c r="EC199" s="446"/>
      <c r="ED199" s="446"/>
      <c r="EE199" s="446"/>
      <c r="EF199" s="446"/>
      <c r="EG199" s="446"/>
      <c r="EH199" s="446"/>
      <c r="EI199" s="109"/>
      <c r="EJ199" s="109">
        <f t="shared" ca="1" si="23"/>
        <v>42</v>
      </c>
      <c r="EK199" s="117">
        <v>13122</v>
      </c>
      <c r="EL199" s="118" t="s">
        <v>165</v>
      </c>
      <c r="EM199" s="109"/>
      <c r="EN199" s="109">
        <f t="shared" ca="1" si="24"/>
        <v>42</v>
      </c>
      <c r="EO199" s="117">
        <v>41</v>
      </c>
      <c r="EP199" s="118" t="s">
        <v>368</v>
      </c>
      <c r="EQ199" s="109"/>
      <c r="ER199" s="109"/>
      <c r="ES199" s="446"/>
      <c r="ET199" s="446"/>
      <c r="EU199" s="446"/>
      <c r="EV199" s="446"/>
      <c r="EW199" s="446"/>
      <c r="EX199" s="446"/>
      <c r="EY199" s="447"/>
      <c r="EZ199" s="447"/>
      <c r="FA199" s="447"/>
      <c r="FB199" s="447"/>
      <c r="FC199" s="444"/>
      <c r="FD199" s="444"/>
      <c r="FE199" s="444"/>
      <c r="FF199" s="444"/>
      <c r="FG199" s="444"/>
      <c r="FH199" s="444"/>
      <c r="FI199" s="444"/>
      <c r="FJ199" s="444"/>
      <c r="FK199" s="444"/>
      <c r="FL199" s="444"/>
      <c r="FM199" s="444"/>
      <c r="FN199" s="444"/>
      <c r="FO199" s="444"/>
      <c r="FP199" s="444"/>
      <c r="FQ199" s="444"/>
      <c r="FR199" s="444"/>
      <c r="FS199" s="444"/>
      <c r="FT199" s="444"/>
      <c r="FU199" s="444"/>
      <c r="FV199" s="444"/>
      <c r="FW199" s="444"/>
      <c r="FX199" s="444"/>
    </row>
    <row r="200" spans="1:180" ht="17.25" hidden="1" customHeight="1">
      <c r="A200" s="444"/>
      <c r="B200" s="444"/>
      <c r="C200" s="444"/>
      <c r="D200" s="444"/>
      <c r="E200" s="444"/>
      <c r="F200" s="444"/>
      <c r="G200" s="444"/>
      <c r="H200" s="444"/>
      <c r="I200" s="444"/>
      <c r="J200" s="444"/>
      <c r="K200" s="444"/>
      <c r="L200" s="444"/>
      <c r="M200" s="444"/>
      <c r="N200" s="444"/>
      <c r="O200" s="444"/>
      <c r="P200" s="444"/>
      <c r="Q200" s="444"/>
      <c r="R200" s="444"/>
      <c r="S200" s="444"/>
      <c r="T200" s="444"/>
      <c r="U200" s="444"/>
      <c r="V200" s="444"/>
      <c r="W200" s="444"/>
      <c r="X200" s="444"/>
      <c r="Y200" s="444"/>
      <c r="Z200" s="444"/>
      <c r="AA200" s="444"/>
      <c r="AB200" s="444"/>
      <c r="AC200" s="444"/>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4"/>
      <c r="AY200" s="444"/>
      <c r="AZ200" s="444"/>
      <c r="BA200" s="444"/>
      <c r="BB200" s="444"/>
      <c r="BC200" s="444"/>
      <c r="BD200" s="444"/>
      <c r="BE200" s="444"/>
      <c r="BF200" s="444"/>
      <c r="BG200" s="444"/>
      <c r="BH200" s="444"/>
      <c r="BI200" s="444"/>
      <c r="BJ200" s="444"/>
      <c r="BK200" s="444"/>
      <c r="BL200" s="444"/>
      <c r="BM200" s="444"/>
      <c r="BN200" s="444"/>
      <c r="BO200" s="444"/>
      <c r="BP200" s="444"/>
      <c r="BQ200" s="444"/>
      <c r="BR200" s="444"/>
      <c r="BS200" s="444"/>
      <c r="BT200" s="444"/>
      <c r="BU200" s="444"/>
      <c r="BV200" s="444"/>
      <c r="BW200" s="444"/>
      <c r="BX200" s="444"/>
      <c r="BY200" s="444"/>
      <c r="BZ200" s="444"/>
      <c r="CA200" s="444"/>
      <c r="CB200" s="444"/>
      <c r="CC200" s="444"/>
      <c r="CD200" s="444"/>
      <c r="CE200" s="444"/>
      <c r="CF200" s="444"/>
      <c r="CG200" s="444"/>
      <c r="CH200" s="444"/>
      <c r="CI200" s="444"/>
      <c r="CJ200" s="444"/>
      <c r="CK200" s="444"/>
      <c r="CL200" s="444"/>
      <c r="CM200" s="444"/>
      <c r="CN200" s="444"/>
      <c r="CO200" s="444"/>
      <c r="CP200" s="444"/>
      <c r="CQ200" s="444"/>
      <c r="CR200" s="446"/>
      <c r="CS200" s="446"/>
      <c r="CT200" s="446"/>
      <c r="CU200" s="109"/>
      <c r="CV200" s="109">
        <f t="shared" ca="1" si="17"/>
        <v>43</v>
      </c>
      <c r="CW200" s="117">
        <v>44</v>
      </c>
      <c r="CX200" s="119" t="s">
        <v>200</v>
      </c>
      <c r="CY200" s="109"/>
      <c r="CZ200" s="109"/>
      <c r="DA200" s="109"/>
      <c r="DB200" s="109"/>
      <c r="DC200" s="109"/>
      <c r="DD200" s="109"/>
      <c r="DE200" s="109"/>
      <c r="DF200" s="109"/>
      <c r="DG200" s="109"/>
      <c r="DH200" s="109">
        <f t="shared" ca="1" si="20"/>
        <v>43</v>
      </c>
      <c r="DI200" s="117">
        <v>44</v>
      </c>
      <c r="DJ200" s="119" t="s">
        <v>203</v>
      </c>
      <c r="DK200" s="109"/>
      <c r="DL200" s="109"/>
      <c r="DM200" s="446"/>
      <c r="DN200" s="446"/>
      <c r="DO200" s="446"/>
      <c r="DP200" s="446"/>
      <c r="DQ200" s="446"/>
      <c r="DR200" s="446"/>
      <c r="DS200" s="446"/>
      <c r="DT200" s="446"/>
      <c r="DU200" s="446"/>
      <c r="DV200" s="446"/>
      <c r="DW200" s="446"/>
      <c r="DX200" s="446"/>
      <c r="DY200" s="446"/>
      <c r="DZ200" s="446"/>
      <c r="EA200" s="446"/>
      <c r="EB200" s="446"/>
      <c r="EC200" s="446"/>
      <c r="ED200" s="446"/>
      <c r="EE200" s="446"/>
      <c r="EF200" s="446"/>
      <c r="EG200" s="446"/>
      <c r="EH200" s="446"/>
      <c r="EI200" s="109"/>
      <c r="EJ200" s="109">
        <f t="shared" ca="1" si="23"/>
        <v>43</v>
      </c>
      <c r="EK200" s="117">
        <v>13123</v>
      </c>
      <c r="EL200" s="118" t="s">
        <v>166</v>
      </c>
      <c r="EM200" s="109"/>
      <c r="EN200" s="109">
        <f t="shared" ca="1" si="24"/>
        <v>43</v>
      </c>
      <c r="EO200" s="117">
        <v>42</v>
      </c>
      <c r="EP200" s="118" t="s">
        <v>360</v>
      </c>
      <c r="EQ200" s="109"/>
      <c r="ER200" s="109"/>
      <c r="ES200" s="446"/>
      <c r="ET200" s="446"/>
      <c r="EU200" s="446"/>
      <c r="EV200" s="446"/>
      <c r="EW200" s="446"/>
      <c r="EX200" s="446"/>
      <c r="EY200" s="447"/>
      <c r="EZ200" s="447"/>
      <c r="FA200" s="447"/>
      <c r="FB200" s="447"/>
      <c r="FC200" s="444"/>
      <c r="FD200" s="444"/>
      <c r="FE200" s="444"/>
      <c r="FF200" s="444"/>
      <c r="FG200" s="444"/>
      <c r="FH200" s="444"/>
      <c r="FI200" s="444"/>
      <c r="FJ200" s="444"/>
      <c r="FK200" s="444"/>
      <c r="FL200" s="444"/>
      <c r="FM200" s="444"/>
      <c r="FN200" s="444"/>
      <c r="FO200" s="444"/>
      <c r="FP200" s="444"/>
      <c r="FQ200" s="444"/>
      <c r="FR200" s="444"/>
      <c r="FS200" s="444"/>
      <c r="FT200" s="444"/>
      <c r="FU200" s="444"/>
      <c r="FV200" s="444"/>
      <c r="FW200" s="444"/>
      <c r="FX200" s="444"/>
    </row>
    <row r="201" spans="1:180" ht="17.25" hidden="1" customHeight="1">
      <c r="A201" s="444"/>
      <c r="B201" s="444"/>
      <c r="C201" s="444"/>
      <c r="D201" s="444"/>
      <c r="E201" s="444"/>
      <c r="F201" s="444"/>
      <c r="G201" s="444"/>
      <c r="H201" s="444"/>
      <c r="I201" s="444"/>
      <c r="J201" s="444"/>
      <c r="K201" s="444"/>
      <c r="L201" s="444"/>
      <c r="M201" s="444"/>
      <c r="N201" s="444"/>
      <c r="O201" s="444"/>
      <c r="P201" s="444"/>
      <c r="Q201" s="444"/>
      <c r="R201" s="444"/>
      <c r="S201" s="444"/>
      <c r="T201" s="444"/>
      <c r="U201" s="444"/>
      <c r="V201" s="444"/>
      <c r="W201" s="444"/>
      <c r="X201" s="444"/>
      <c r="Y201" s="444"/>
      <c r="Z201" s="444"/>
      <c r="AA201" s="444"/>
      <c r="AB201" s="444"/>
      <c r="AC201" s="444"/>
      <c r="AD201" s="444"/>
      <c r="AE201" s="444"/>
      <c r="AF201" s="444"/>
      <c r="AG201" s="444"/>
      <c r="AH201" s="444"/>
      <c r="AI201" s="444"/>
      <c r="AJ201" s="444"/>
      <c r="AK201" s="444"/>
      <c r="AL201" s="444"/>
      <c r="AM201" s="444"/>
      <c r="AN201" s="444"/>
      <c r="AO201" s="444"/>
      <c r="AP201" s="444"/>
      <c r="AQ201" s="444"/>
      <c r="AR201" s="444"/>
      <c r="AS201" s="444"/>
      <c r="AT201" s="444"/>
      <c r="AU201" s="444"/>
      <c r="AV201" s="444"/>
      <c r="AW201" s="444"/>
      <c r="AX201" s="444"/>
      <c r="AY201" s="444"/>
      <c r="AZ201" s="444"/>
      <c r="BA201" s="444"/>
      <c r="BB201" s="444"/>
      <c r="BC201" s="444"/>
      <c r="BD201" s="444"/>
      <c r="BE201" s="444"/>
      <c r="BF201" s="444"/>
      <c r="BG201" s="444"/>
      <c r="BH201" s="444"/>
      <c r="BI201" s="444"/>
      <c r="BJ201" s="444"/>
      <c r="BK201" s="444"/>
      <c r="BL201" s="444"/>
      <c r="BM201" s="444"/>
      <c r="BN201" s="444"/>
      <c r="BO201" s="444"/>
      <c r="BP201" s="444"/>
      <c r="BQ201" s="444"/>
      <c r="BR201" s="444"/>
      <c r="BS201" s="444"/>
      <c r="BT201" s="444"/>
      <c r="BU201" s="444"/>
      <c r="BV201" s="444"/>
      <c r="BW201" s="444"/>
      <c r="BX201" s="444"/>
      <c r="BY201" s="444"/>
      <c r="BZ201" s="444"/>
      <c r="CA201" s="444"/>
      <c r="CB201" s="444"/>
      <c r="CC201" s="444"/>
      <c r="CD201" s="444"/>
      <c r="CE201" s="444"/>
      <c r="CF201" s="444"/>
      <c r="CG201" s="444"/>
      <c r="CH201" s="444"/>
      <c r="CI201" s="444"/>
      <c r="CJ201" s="444"/>
      <c r="CK201" s="444"/>
      <c r="CL201" s="444"/>
      <c r="CM201" s="444"/>
      <c r="CN201" s="444"/>
      <c r="CO201" s="444"/>
      <c r="CP201" s="444"/>
      <c r="CQ201" s="444"/>
      <c r="CR201" s="446"/>
      <c r="CS201" s="446"/>
      <c r="CT201" s="446"/>
      <c r="CU201" s="109"/>
      <c r="CV201" s="109">
        <f t="shared" ca="1" si="17"/>
        <v>44</v>
      </c>
      <c r="CW201" s="117">
        <v>45</v>
      </c>
      <c r="CX201" s="119" t="s">
        <v>202</v>
      </c>
      <c r="CY201" s="109"/>
      <c r="CZ201" s="109"/>
      <c r="DA201" s="446"/>
      <c r="DB201" s="446"/>
      <c r="DC201" s="446"/>
      <c r="DD201" s="446"/>
      <c r="DE201" s="446"/>
      <c r="DF201" s="446"/>
      <c r="DG201" s="109"/>
      <c r="DH201" s="109">
        <f t="shared" ca="1" si="20"/>
        <v>44</v>
      </c>
      <c r="DI201" s="117">
        <v>45</v>
      </c>
      <c r="DJ201" s="119" t="s">
        <v>205</v>
      </c>
      <c r="DK201" s="109"/>
      <c r="DL201" s="109"/>
      <c r="DM201" s="446"/>
      <c r="DN201" s="446"/>
      <c r="DO201" s="446"/>
      <c r="DP201" s="446"/>
      <c r="DQ201" s="446"/>
      <c r="DR201" s="446"/>
      <c r="DS201" s="446"/>
      <c r="DT201" s="446"/>
      <c r="DU201" s="446"/>
      <c r="DV201" s="446"/>
      <c r="DW201" s="446"/>
      <c r="DX201" s="446"/>
      <c r="DY201" s="446"/>
      <c r="DZ201" s="446"/>
      <c r="EA201" s="446"/>
      <c r="EB201" s="446"/>
      <c r="EC201" s="446"/>
      <c r="ED201" s="446"/>
      <c r="EE201" s="446"/>
      <c r="EF201" s="446"/>
      <c r="EG201" s="446"/>
      <c r="EH201" s="446"/>
      <c r="EI201" s="109"/>
      <c r="EJ201" s="109">
        <f t="shared" ca="1" si="23"/>
        <v>44</v>
      </c>
      <c r="EK201" s="117">
        <v>13201</v>
      </c>
      <c r="EL201" s="118" t="s">
        <v>169</v>
      </c>
      <c r="EM201" s="109"/>
      <c r="EN201" s="109">
        <f t="shared" ca="1" si="24"/>
        <v>44</v>
      </c>
      <c r="EO201" s="117">
        <v>43</v>
      </c>
      <c r="EP201" s="118" t="s">
        <v>361</v>
      </c>
      <c r="EQ201" s="109"/>
      <c r="ER201" s="109"/>
      <c r="ES201" s="446"/>
      <c r="ET201" s="446"/>
      <c r="EU201" s="446"/>
      <c r="EV201" s="446"/>
      <c r="EW201" s="446"/>
      <c r="EX201" s="446"/>
      <c r="EY201" s="447"/>
      <c r="EZ201" s="447"/>
      <c r="FA201" s="447"/>
      <c r="FB201" s="447"/>
      <c r="FC201" s="444"/>
      <c r="FD201" s="444"/>
      <c r="FE201" s="444"/>
      <c r="FF201" s="444"/>
      <c r="FG201" s="444"/>
      <c r="FH201" s="444"/>
      <c r="FI201" s="444"/>
      <c r="FJ201" s="444"/>
      <c r="FK201" s="444"/>
      <c r="FL201" s="444"/>
      <c r="FM201" s="444"/>
      <c r="FN201" s="444"/>
      <c r="FO201" s="444"/>
      <c r="FP201" s="444"/>
      <c r="FQ201" s="444"/>
      <c r="FR201" s="444"/>
      <c r="FS201" s="444"/>
      <c r="FT201" s="444"/>
      <c r="FU201" s="444"/>
      <c r="FV201" s="444"/>
      <c r="FW201" s="444"/>
      <c r="FX201" s="444"/>
    </row>
    <row r="202" spans="1:180" ht="17.25" hidden="1" customHeight="1">
      <c r="A202" s="444"/>
      <c r="B202" s="444"/>
      <c r="C202" s="444"/>
      <c r="D202" s="444"/>
      <c r="E202" s="444"/>
      <c r="F202" s="444"/>
      <c r="G202" s="444"/>
      <c r="H202" s="444"/>
      <c r="I202" s="444"/>
      <c r="J202" s="444"/>
      <c r="K202" s="444"/>
      <c r="L202" s="444"/>
      <c r="M202" s="444"/>
      <c r="N202" s="444"/>
      <c r="O202" s="444"/>
      <c r="P202" s="444"/>
      <c r="Q202" s="444"/>
      <c r="R202" s="444"/>
      <c r="S202" s="444"/>
      <c r="T202" s="444"/>
      <c r="U202" s="444"/>
      <c r="V202" s="444"/>
      <c r="W202" s="444"/>
      <c r="X202" s="444"/>
      <c r="Y202" s="444"/>
      <c r="Z202" s="444"/>
      <c r="AA202" s="444"/>
      <c r="AB202" s="444"/>
      <c r="AC202" s="444"/>
      <c r="AD202" s="444"/>
      <c r="AE202" s="444"/>
      <c r="AF202" s="444"/>
      <c r="AG202" s="444"/>
      <c r="AH202" s="444"/>
      <c r="AI202" s="444"/>
      <c r="AJ202" s="444"/>
      <c r="AK202" s="444"/>
      <c r="AL202" s="444"/>
      <c r="AM202" s="444"/>
      <c r="AN202" s="444"/>
      <c r="AO202" s="444"/>
      <c r="AP202" s="444"/>
      <c r="AQ202" s="444"/>
      <c r="AR202" s="444"/>
      <c r="AS202" s="444"/>
      <c r="AT202" s="444"/>
      <c r="AU202" s="444"/>
      <c r="AV202" s="444"/>
      <c r="AW202" s="444"/>
      <c r="AX202" s="444"/>
      <c r="AY202" s="444"/>
      <c r="AZ202" s="444"/>
      <c r="BA202" s="444"/>
      <c r="BB202" s="444"/>
      <c r="BC202" s="444"/>
      <c r="BD202" s="444"/>
      <c r="BE202" s="444"/>
      <c r="BF202" s="444"/>
      <c r="BG202" s="444"/>
      <c r="BH202" s="444"/>
      <c r="BI202" s="444"/>
      <c r="BJ202" s="444"/>
      <c r="BK202" s="444"/>
      <c r="BL202" s="444"/>
      <c r="BM202" s="444"/>
      <c r="BN202" s="444"/>
      <c r="BO202" s="444"/>
      <c r="BP202" s="444"/>
      <c r="BQ202" s="444"/>
      <c r="BR202" s="444"/>
      <c r="BS202" s="444"/>
      <c r="BT202" s="444"/>
      <c r="BU202" s="444"/>
      <c r="BV202" s="444"/>
      <c r="BW202" s="444"/>
      <c r="BX202" s="444"/>
      <c r="BY202" s="444"/>
      <c r="BZ202" s="444"/>
      <c r="CA202" s="444"/>
      <c r="CB202" s="444"/>
      <c r="CC202" s="444"/>
      <c r="CD202" s="444"/>
      <c r="CE202" s="444"/>
      <c r="CF202" s="444"/>
      <c r="CG202" s="444"/>
      <c r="CH202" s="444"/>
      <c r="CI202" s="444"/>
      <c r="CJ202" s="444"/>
      <c r="CK202" s="444"/>
      <c r="CL202" s="444"/>
      <c r="CM202" s="444"/>
      <c r="CN202" s="444"/>
      <c r="CO202" s="444"/>
      <c r="CP202" s="444"/>
      <c r="CQ202" s="444"/>
      <c r="CR202" s="446"/>
      <c r="CS202" s="446"/>
      <c r="CT202" s="446"/>
      <c r="CU202" s="109"/>
      <c r="CV202" s="109">
        <f t="shared" ca="1" si="17"/>
        <v>45</v>
      </c>
      <c r="CW202" s="117">
        <v>46</v>
      </c>
      <c r="CX202" s="119" t="s">
        <v>204</v>
      </c>
      <c r="CY202" s="109"/>
      <c r="CZ202" s="109"/>
      <c r="DA202" s="446"/>
      <c r="DB202" s="446"/>
      <c r="DC202" s="446"/>
      <c r="DD202" s="446"/>
      <c r="DE202" s="446"/>
      <c r="DF202" s="446"/>
      <c r="DG202" s="109"/>
      <c r="DH202" s="109">
        <f t="shared" ca="1" si="20"/>
        <v>45</v>
      </c>
      <c r="DI202" s="117">
        <v>46</v>
      </c>
      <c r="DJ202" s="119" t="s">
        <v>505</v>
      </c>
      <c r="DK202" s="109"/>
      <c r="DL202" s="109"/>
      <c r="DM202" s="446"/>
      <c r="DN202" s="446"/>
      <c r="DO202" s="446"/>
      <c r="DP202" s="446"/>
      <c r="DQ202" s="446"/>
      <c r="DR202" s="446"/>
      <c r="DS202" s="446"/>
      <c r="DT202" s="446"/>
      <c r="DU202" s="446"/>
      <c r="DV202" s="446"/>
      <c r="DW202" s="446"/>
      <c r="DX202" s="446"/>
      <c r="DY202" s="446"/>
      <c r="DZ202" s="446"/>
      <c r="EA202" s="446"/>
      <c r="EB202" s="446"/>
      <c r="EC202" s="446"/>
      <c r="ED202" s="446"/>
      <c r="EE202" s="446"/>
      <c r="EF202" s="446"/>
      <c r="EG202" s="446"/>
      <c r="EH202" s="446"/>
      <c r="EI202" s="109"/>
      <c r="EJ202" s="109">
        <f t="shared" ca="1" si="23"/>
        <v>45</v>
      </c>
      <c r="EK202" s="117">
        <v>13202</v>
      </c>
      <c r="EL202" s="118" t="s">
        <v>171</v>
      </c>
      <c r="EM202" s="109"/>
      <c r="EN202" s="109">
        <f t="shared" ca="1" si="24"/>
        <v>45</v>
      </c>
      <c r="EO202" s="117">
        <v>44</v>
      </c>
      <c r="EP202" s="118" t="s">
        <v>362</v>
      </c>
      <c r="EQ202" s="109"/>
      <c r="ER202" s="109"/>
      <c r="ES202" s="446"/>
      <c r="ET202" s="446"/>
      <c r="EU202" s="446"/>
      <c r="EV202" s="446"/>
      <c r="EW202" s="446"/>
      <c r="EX202" s="446"/>
      <c r="EY202" s="447"/>
      <c r="EZ202" s="447"/>
      <c r="FA202" s="447"/>
      <c r="FB202" s="447"/>
      <c r="FC202" s="444"/>
      <c r="FD202" s="444"/>
      <c r="FE202" s="444"/>
      <c r="FF202" s="444"/>
      <c r="FG202" s="444"/>
      <c r="FH202" s="444"/>
      <c r="FI202" s="444"/>
      <c r="FJ202" s="444"/>
      <c r="FK202" s="444"/>
      <c r="FL202" s="444"/>
      <c r="FM202" s="444"/>
      <c r="FN202" s="444"/>
      <c r="FO202" s="444"/>
      <c r="FP202" s="444"/>
      <c r="FQ202" s="444"/>
      <c r="FR202" s="444"/>
      <c r="FS202" s="444"/>
      <c r="FT202" s="444"/>
      <c r="FU202" s="444"/>
      <c r="FV202" s="444"/>
      <c r="FW202" s="444"/>
      <c r="FX202" s="444"/>
    </row>
    <row r="203" spans="1:180" ht="17.25" hidden="1" customHeight="1">
      <c r="A203" s="444"/>
      <c r="B203" s="444"/>
      <c r="C203" s="444"/>
      <c r="D203" s="444"/>
      <c r="E203" s="444"/>
      <c r="F203" s="444"/>
      <c r="G203" s="444"/>
      <c r="H203" s="444"/>
      <c r="I203" s="444"/>
      <c r="J203" s="444"/>
      <c r="K203" s="444"/>
      <c r="L203" s="444"/>
      <c r="M203" s="444"/>
      <c r="N203" s="444"/>
      <c r="O203" s="444"/>
      <c r="P203" s="444"/>
      <c r="Q203" s="444"/>
      <c r="R203" s="444"/>
      <c r="S203" s="444"/>
      <c r="T203" s="444"/>
      <c r="U203" s="444"/>
      <c r="V203" s="444"/>
      <c r="W203" s="444"/>
      <c r="X203" s="444"/>
      <c r="Y203" s="444"/>
      <c r="Z203" s="444"/>
      <c r="AA203" s="444"/>
      <c r="AB203" s="444"/>
      <c r="AC203" s="444"/>
      <c r="AD203" s="444"/>
      <c r="AE203" s="444"/>
      <c r="AF203" s="444"/>
      <c r="AG203" s="444"/>
      <c r="AH203" s="444"/>
      <c r="AI203" s="444"/>
      <c r="AJ203" s="444"/>
      <c r="AK203" s="444"/>
      <c r="AL203" s="444"/>
      <c r="AM203" s="444"/>
      <c r="AN203" s="444"/>
      <c r="AO203" s="444"/>
      <c r="AP203" s="444"/>
      <c r="AQ203" s="444"/>
      <c r="AR203" s="444"/>
      <c r="AS203" s="444"/>
      <c r="AT203" s="444"/>
      <c r="AU203" s="444"/>
      <c r="AV203" s="444"/>
      <c r="AW203" s="444"/>
      <c r="AX203" s="444"/>
      <c r="AY203" s="444"/>
      <c r="AZ203" s="444"/>
      <c r="BA203" s="444"/>
      <c r="BB203" s="444"/>
      <c r="BC203" s="444"/>
      <c r="BD203" s="444"/>
      <c r="BE203" s="444"/>
      <c r="BF203" s="444"/>
      <c r="BG203" s="444"/>
      <c r="BH203" s="444"/>
      <c r="BI203" s="444"/>
      <c r="BJ203" s="444"/>
      <c r="BK203" s="444"/>
      <c r="BL203" s="444"/>
      <c r="BM203" s="444"/>
      <c r="BN203" s="444"/>
      <c r="BO203" s="444"/>
      <c r="BP203" s="444"/>
      <c r="BQ203" s="444"/>
      <c r="BR203" s="444"/>
      <c r="BS203" s="444"/>
      <c r="BT203" s="444"/>
      <c r="BU203" s="444"/>
      <c r="BV203" s="444"/>
      <c r="BW203" s="444"/>
      <c r="BX203" s="444"/>
      <c r="BY203" s="444"/>
      <c r="BZ203" s="444"/>
      <c r="CA203" s="444"/>
      <c r="CB203" s="444"/>
      <c r="CC203" s="444"/>
      <c r="CD203" s="444"/>
      <c r="CE203" s="444"/>
      <c r="CF203" s="444"/>
      <c r="CG203" s="444"/>
      <c r="CH203" s="444"/>
      <c r="CI203" s="444"/>
      <c r="CJ203" s="444"/>
      <c r="CK203" s="444"/>
      <c r="CL203" s="444"/>
      <c r="CM203" s="444"/>
      <c r="CN203" s="444"/>
      <c r="CO203" s="444"/>
      <c r="CP203" s="444"/>
      <c r="CQ203" s="444"/>
      <c r="CR203" s="446"/>
      <c r="CS203" s="446"/>
      <c r="CT203" s="446"/>
      <c r="CU203" s="109"/>
      <c r="CV203" s="109">
        <f t="shared" ca="1" si="17"/>
        <v>46</v>
      </c>
      <c r="CW203" s="117">
        <v>47</v>
      </c>
      <c r="CX203" s="119" t="s">
        <v>206</v>
      </c>
      <c r="CY203" s="109"/>
      <c r="CZ203" s="109"/>
      <c r="DA203" s="446"/>
      <c r="DB203" s="446"/>
      <c r="DC203" s="446"/>
      <c r="DD203" s="446"/>
      <c r="DE203" s="446"/>
      <c r="DF203" s="446"/>
      <c r="DG203" s="109"/>
      <c r="DH203" s="109">
        <f t="shared" ca="1" si="20"/>
        <v>46</v>
      </c>
      <c r="DI203" s="117">
        <v>47</v>
      </c>
      <c r="DJ203" s="119" t="s">
        <v>506</v>
      </c>
      <c r="DK203" s="109"/>
      <c r="DL203" s="109"/>
      <c r="DM203" s="446"/>
      <c r="DN203" s="446"/>
      <c r="DO203" s="446"/>
      <c r="DP203" s="446"/>
      <c r="DQ203" s="446"/>
      <c r="DR203" s="446"/>
      <c r="DS203" s="446"/>
      <c r="DT203" s="446"/>
      <c r="DU203" s="446"/>
      <c r="DV203" s="446"/>
      <c r="DW203" s="446"/>
      <c r="DX203" s="446"/>
      <c r="DY203" s="446"/>
      <c r="DZ203" s="446"/>
      <c r="EA203" s="446"/>
      <c r="EB203" s="446"/>
      <c r="EC203" s="446"/>
      <c r="ED203" s="446"/>
      <c r="EE203" s="446"/>
      <c r="EF203" s="446"/>
      <c r="EG203" s="446"/>
      <c r="EH203" s="446"/>
      <c r="EI203" s="109"/>
      <c r="EJ203" s="109">
        <f t="shared" ca="1" si="23"/>
        <v>46</v>
      </c>
      <c r="EK203" s="117">
        <v>13203</v>
      </c>
      <c r="EL203" s="118" t="s">
        <v>172</v>
      </c>
      <c r="EM203" s="109"/>
      <c r="EN203" s="109">
        <f t="shared" ca="1" si="24"/>
        <v>46</v>
      </c>
      <c r="EO203" s="117">
        <v>45</v>
      </c>
      <c r="EP203" s="118" t="s">
        <v>369</v>
      </c>
      <c r="EQ203" s="109"/>
      <c r="ER203" s="109"/>
      <c r="ES203" s="446"/>
      <c r="ET203" s="446"/>
      <c r="EU203" s="446"/>
      <c r="EV203" s="446"/>
      <c r="EW203" s="446"/>
      <c r="EX203" s="446"/>
      <c r="EY203" s="447"/>
      <c r="EZ203" s="447"/>
      <c r="FA203" s="447"/>
      <c r="FB203" s="447"/>
      <c r="FC203" s="444"/>
      <c r="FD203" s="444"/>
      <c r="FE203" s="444"/>
      <c r="FF203" s="444"/>
      <c r="FG203" s="444"/>
      <c r="FH203" s="444"/>
      <c r="FI203" s="444"/>
      <c r="FJ203" s="444"/>
      <c r="FK203" s="444"/>
      <c r="FL203" s="444"/>
      <c r="FM203" s="444"/>
      <c r="FN203" s="444"/>
      <c r="FO203" s="444"/>
      <c r="FP203" s="444"/>
      <c r="FQ203" s="444"/>
      <c r="FR203" s="444"/>
      <c r="FS203" s="444"/>
      <c r="FT203" s="444"/>
      <c r="FU203" s="444"/>
      <c r="FV203" s="444"/>
      <c r="FW203" s="444"/>
      <c r="FX203" s="444"/>
    </row>
    <row r="204" spans="1:180" ht="17.25" hidden="1" customHeight="1">
      <c r="A204" s="444"/>
      <c r="B204" s="444"/>
      <c r="C204" s="444"/>
      <c r="D204" s="444"/>
      <c r="E204" s="444"/>
      <c r="F204" s="444"/>
      <c r="G204" s="444"/>
      <c r="H204" s="444"/>
      <c r="I204" s="444"/>
      <c r="J204" s="444"/>
      <c r="K204" s="444"/>
      <c r="L204" s="444"/>
      <c r="M204" s="444"/>
      <c r="N204" s="444"/>
      <c r="O204" s="444"/>
      <c r="P204" s="444"/>
      <c r="Q204" s="444"/>
      <c r="R204" s="444"/>
      <c r="S204" s="444"/>
      <c r="T204" s="444"/>
      <c r="U204" s="444"/>
      <c r="V204" s="444"/>
      <c r="W204" s="444"/>
      <c r="X204" s="444"/>
      <c r="Y204" s="444"/>
      <c r="Z204" s="444"/>
      <c r="AA204" s="444"/>
      <c r="AB204" s="444"/>
      <c r="AC204" s="444"/>
      <c r="AD204" s="444"/>
      <c r="AE204" s="444"/>
      <c r="AF204" s="444"/>
      <c r="AG204" s="444"/>
      <c r="AH204" s="444"/>
      <c r="AI204" s="444"/>
      <c r="AJ204" s="444"/>
      <c r="AK204" s="444"/>
      <c r="AL204" s="444"/>
      <c r="AM204" s="444"/>
      <c r="AN204" s="444"/>
      <c r="AO204" s="444"/>
      <c r="AP204" s="444"/>
      <c r="AQ204" s="444"/>
      <c r="AR204" s="444"/>
      <c r="AS204" s="444"/>
      <c r="AT204" s="444"/>
      <c r="AU204" s="444"/>
      <c r="AV204" s="444"/>
      <c r="AW204" s="444"/>
      <c r="AX204" s="444"/>
      <c r="AY204" s="444"/>
      <c r="AZ204" s="444"/>
      <c r="BA204" s="444"/>
      <c r="BB204" s="444"/>
      <c r="BC204" s="444"/>
      <c r="BD204" s="444"/>
      <c r="BE204" s="444"/>
      <c r="BF204" s="444"/>
      <c r="BG204" s="444"/>
      <c r="BH204" s="444"/>
      <c r="BI204" s="444"/>
      <c r="BJ204" s="444"/>
      <c r="BK204" s="444"/>
      <c r="BL204" s="444"/>
      <c r="BM204" s="444"/>
      <c r="BN204" s="444"/>
      <c r="BO204" s="444"/>
      <c r="BP204" s="444"/>
      <c r="BQ204" s="444"/>
      <c r="BR204" s="444"/>
      <c r="BS204" s="444"/>
      <c r="BT204" s="444"/>
      <c r="BU204" s="444"/>
      <c r="BV204" s="444"/>
      <c r="BW204" s="444"/>
      <c r="BX204" s="444"/>
      <c r="BY204" s="444"/>
      <c r="BZ204" s="444"/>
      <c r="CA204" s="444"/>
      <c r="CB204" s="444"/>
      <c r="CC204" s="444"/>
      <c r="CD204" s="444"/>
      <c r="CE204" s="444"/>
      <c r="CF204" s="444"/>
      <c r="CG204" s="444"/>
      <c r="CH204" s="444"/>
      <c r="CI204" s="444"/>
      <c r="CJ204" s="444"/>
      <c r="CK204" s="444"/>
      <c r="CL204" s="444"/>
      <c r="CM204" s="444"/>
      <c r="CN204" s="444"/>
      <c r="CO204" s="444"/>
      <c r="CP204" s="444"/>
      <c r="CQ204" s="444"/>
      <c r="CR204" s="446"/>
      <c r="CS204" s="446"/>
      <c r="CT204" s="446"/>
      <c r="CU204" s="109"/>
      <c r="CV204" s="109">
        <f t="shared" ca="1" si="17"/>
        <v>47</v>
      </c>
      <c r="CW204" s="117">
        <v>48</v>
      </c>
      <c r="CX204" s="119" t="s">
        <v>207</v>
      </c>
      <c r="CY204" s="109"/>
      <c r="CZ204" s="109"/>
      <c r="DA204" s="446"/>
      <c r="DB204" s="446"/>
      <c r="DC204" s="446"/>
      <c r="DD204" s="446"/>
      <c r="DE204" s="446"/>
      <c r="DF204" s="446"/>
      <c r="DG204" s="109"/>
      <c r="DH204" s="109">
        <f t="shared" ca="1" si="20"/>
        <v>47</v>
      </c>
      <c r="DI204" s="117">
        <v>48</v>
      </c>
      <c r="DJ204" s="119" t="s">
        <v>209</v>
      </c>
      <c r="DK204" s="109"/>
      <c r="DL204" s="109"/>
      <c r="DM204" s="446"/>
      <c r="DN204" s="446"/>
      <c r="DO204" s="446"/>
      <c r="DP204" s="446"/>
      <c r="DQ204" s="446"/>
      <c r="DR204" s="446"/>
      <c r="DS204" s="446"/>
      <c r="DT204" s="446"/>
      <c r="DU204" s="446"/>
      <c r="DV204" s="446"/>
      <c r="DW204" s="446"/>
      <c r="DX204" s="446"/>
      <c r="DY204" s="446"/>
      <c r="DZ204" s="446"/>
      <c r="EA204" s="446"/>
      <c r="EB204" s="446"/>
      <c r="EC204" s="446"/>
      <c r="ED204" s="446"/>
      <c r="EE204" s="446"/>
      <c r="EF204" s="446"/>
      <c r="EG204" s="446"/>
      <c r="EH204" s="446"/>
      <c r="EI204" s="109"/>
      <c r="EJ204" s="109">
        <f t="shared" ca="1" si="23"/>
        <v>47</v>
      </c>
      <c r="EK204" s="117">
        <v>13204</v>
      </c>
      <c r="EL204" s="118" t="s">
        <v>174</v>
      </c>
      <c r="EM204" s="109"/>
      <c r="EN204" s="109">
        <f t="shared" ca="1" si="24"/>
        <v>47</v>
      </c>
      <c r="EO204" s="117">
        <v>46</v>
      </c>
      <c r="EP204" s="118" t="s">
        <v>363</v>
      </c>
      <c r="EQ204" s="109"/>
      <c r="ER204" s="109"/>
      <c r="ES204" s="446"/>
      <c r="ET204" s="446"/>
      <c r="EU204" s="446"/>
      <c r="EV204" s="446"/>
      <c r="EW204" s="446"/>
      <c r="EX204" s="446"/>
      <c r="EY204" s="447"/>
      <c r="EZ204" s="447"/>
      <c r="FA204" s="447"/>
      <c r="FB204" s="447"/>
      <c r="FC204" s="444"/>
      <c r="FD204" s="444"/>
      <c r="FE204" s="444"/>
      <c r="FF204" s="444"/>
      <c r="FG204" s="444"/>
      <c r="FH204" s="444"/>
      <c r="FI204" s="444"/>
      <c r="FJ204" s="444"/>
      <c r="FK204" s="444"/>
      <c r="FL204" s="444"/>
      <c r="FM204" s="444"/>
      <c r="FN204" s="444"/>
      <c r="FO204" s="444"/>
      <c r="FP204" s="444"/>
      <c r="FQ204" s="444"/>
      <c r="FR204" s="444"/>
      <c r="FS204" s="444"/>
      <c r="FT204" s="444"/>
      <c r="FU204" s="444"/>
      <c r="FV204" s="444"/>
      <c r="FW204" s="444"/>
      <c r="FX204" s="444"/>
    </row>
    <row r="205" spans="1:180" ht="17.25" hidden="1" customHeight="1">
      <c r="A205" s="444"/>
      <c r="B205" s="444"/>
      <c r="C205" s="444"/>
      <c r="D205" s="444"/>
      <c r="E205" s="444"/>
      <c r="F205" s="444"/>
      <c r="G205" s="444"/>
      <c r="H205" s="444"/>
      <c r="I205" s="444"/>
      <c r="J205" s="444"/>
      <c r="K205" s="444"/>
      <c r="L205" s="444"/>
      <c r="M205" s="444"/>
      <c r="N205" s="444"/>
      <c r="O205" s="444"/>
      <c r="P205" s="444"/>
      <c r="Q205" s="444"/>
      <c r="R205" s="444"/>
      <c r="S205" s="444"/>
      <c r="T205" s="444"/>
      <c r="U205" s="444"/>
      <c r="V205" s="444"/>
      <c r="W205" s="444"/>
      <c r="X205" s="444"/>
      <c r="Y205" s="444"/>
      <c r="Z205" s="444"/>
      <c r="AA205" s="444"/>
      <c r="AB205" s="444"/>
      <c r="AC205" s="444"/>
      <c r="AD205" s="444"/>
      <c r="AE205" s="444"/>
      <c r="AF205" s="444"/>
      <c r="AG205" s="444"/>
      <c r="AH205" s="444"/>
      <c r="AI205" s="444"/>
      <c r="AJ205" s="444"/>
      <c r="AK205" s="444"/>
      <c r="AL205" s="444"/>
      <c r="AM205" s="444"/>
      <c r="AN205" s="444"/>
      <c r="AO205" s="444"/>
      <c r="AP205" s="444"/>
      <c r="AQ205" s="444"/>
      <c r="AR205" s="444"/>
      <c r="AS205" s="444"/>
      <c r="AT205" s="444"/>
      <c r="AU205" s="444"/>
      <c r="AV205" s="444"/>
      <c r="AW205" s="444"/>
      <c r="AX205" s="444"/>
      <c r="AY205" s="444"/>
      <c r="AZ205" s="444"/>
      <c r="BA205" s="444"/>
      <c r="BB205" s="444"/>
      <c r="BC205" s="444"/>
      <c r="BD205" s="444"/>
      <c r="BE205" s="444"/>
      <c r="BF205" s="444"/>
      <c r="BG205" s="444"/>
      <c r="BH205" s="444"/>
      <c r="BI205" s="444"/>
      <c r="BJ205" s="444"/>
      <c r="BK205" s="444"/>
      <c r="BL205" s="444"/>
      <c r="BM205" s="444"/>
      <c r="BN205" s="444"/>
      <c r="BO205" s="444"/>
      <c r="BP205" s="444"/>
      <c r="BQ205" s="444"/>
      <c r="BR205" s="444"/>
      <c r="BS205" s="444"/>
      <c r="BT205" s="444"/>
      <c r="BU205" s="444"/>
      <c r="BV205" s="444"/>
      <c r="BW205" s="444"/>
      <c r="BX205" s="444"/>
      <c r="BY205" s="444"/>
      <c r="BZ205" s="444"/>
      <c r="CA205" s="444"/>
      <c r="CB205" s="444"/>
      <c r="CC205" s="444"/>
      <c r="CD205" s="444"/>
      <c r="CE205" s="444"/>
      <c r="CF205" s="444"/>
      <c r="CG205" s="444"/>
      <c r="CH205" s="444"/>
      <c r="CI205" s="444"/>
      <c r="CJ205" s="444"/>
      <c r="CK205" s="444"/>
      <c r="CL205" s="444"/>
      <c r="CM205" s="444"/>
      <c r="CN205" s="444"/>
      <c r="CO205" s="444"/>
      <c r="CP205" s="444"/>
      <c r="CQ205" s="444"/>
      <c r="CR205" s="446"/>
      <c r="CS205" s="446"/>
      <c r="CT205" s="446"/>
      <c r="CU205" s="109"/>
      <c r="CV205" s="109">
        <f t="shared" ca="1" si="17"/>
        <v>48</v>
      </c>
      <c r="CW205" s="117">
        <v>49</v>
      </c>
      <c r="CX205" s="119" t="s">
        <v>208</v>
      </c>
      <c r="CY205" s="109"/>
      <c r="CZ205" s="109"/>
      <c r="DA205" s="446"/>
      <c r="DB205" s="446"/>
      <c r="DC205" s="446"/>
      <c r="DD205" s="446"/>
      <c r="DE205" s="446"/>
      <c r="DF205" s="446"/>
      <c r="DG205" s="109"/>
      <c r="DH205" s="109">
        <f t="shared" ca="1" si="20"/>
        <v>48</v>
      </c>
      <c r="DI205" s="117">
        <v>49</v>
      </c>
      <c r="DJ205" s="119" t="s">
        <v>507</v>
      </c>
      <c r="DK205" s="109"/>
      <c r="DL205" s="109"/>
      <c r="DM205" s="446"/>
      <c r="DN205" s="446"/>
      <c r="DO205" s="446"/>
      <c r="DP205" s="446"/>
      <c r="DQ205" s="446"/>
      <c r="DR205" s="446"/>
      <c r="DS205" s="446"/>
      <c r="DT205" s="446"/>
      <c r="DU205" s="446"/>
      <c r="DV205" s="446"/>
      <c r="DW205" s="446"/>
      <c r="DX205" s="446"/>
      <c r="DY205" s="446"/>
      <c r="DZ205" s="446"/>
      <c r="EA205" s="446"/>
      <c r="EB205" s="446"/>
      <c r="EC205" s="446"/>
      <c r="ED205" s="446"/>
      <c r="EE205" s="446"/>
      <c r="EF205" s="446"/>
      <c r="EG205" s="446"/>
      <c r="EH205" s="446"/>
      <c r="EI205" s="109"/>
      <c r="EJ205" s="109">
        <f t="shared" ca="1" si="23"/>
        <v>48</v>
      </c>
      <c r="EK205" s="117">
        <v>13205</v>
      </c>
      <c r="EL205" s="118" t="s">
        <v>176</v>
      </c>
      <c r="EM205" s="109"/>
      <c r="EN205" s="109">
        <f t="shared" ca="1" si="24"/>
        <v>48</v>
      </c>
      <c r="EO205" s="117">
        <v>47</v>
      </c>
      <c r="EP205" s="118" t="s">
        <v>364</v>
      </c>
      <c r="EQ205" s="109"/>
      <c r="ER205" s="109"/>
      <c r="ES205" s="446"/>
      <c r="ET205" s="446"/>
      <c r="EU205" s="446"/>
      <c r="EV205" s="446"/>
      <c r="EW205" s="446"/>
      <c r="EX205" s="446"/>
      <c r="EY205" s="447"/>
      <c r="EZ205" s="447"/>
      <c r="FA205" s="447"/>
      <c r="FB205" s="447"/>
      <c r="FC205" s="444"/>
      <c r="FD205" s="444"/>
      <c r="FE205" s="444"/>
      <c r="FF205" s="444"/>
      <c r="FG205" s="444"/>
      <c r="FH205" s="444"/>
      <c r="FI205" s="444"/>
      <c r="FJ205" s="444"/>
      <c r="FK205" s="444"/>
      <c r="FL205" s="444"/>
      <c r="FM205" s="444"/>
      <c r="FN205" s="444"/>
      <c r="FO205" s="444"/>
      <c r="FP205" s="444"/>
      <c r="FQ205" s="444"/>
      <c r="FR205" s="444"/>
      <c r="FS205" s="444"/>
      <c r="FT205" s="444"/>
      <c r="FU205" s="444"/>
      <c r="FV205" s="444"/>
      <c r="FW205" s="444"/>
      <c r="FX205" s="444"/>
    </row>
    <row r="206" spans="1:180" ht="17.25" hidden="1" customHeight="1">
      <c r="A206" s="444"/>
      <c r="B206" s="444"/>
      <c r="C206" s="444"/>
      <c r="D206" s="444"/>
      <c r="E206" s="444"/>
      <c r="F206" s="444"/>
      <c r="G206" s="444"/>
      <c r="H206" s="444"/>
      <c r="I206" s="444"/>
      <c r="J206" s="444"/>
      <c r="K206" s="444"/>
      <c r="L206" s="444"/>
      <c r="M206" s="444"/>
      <c r="N206" s="444"/>
      <c r="O206" s="444"/>
      <c r="P206" s="444"/>
      <c r="Q206" s="444"/>
      <c r="R206" s="444"/>
      <c r="S206" s="444"/>
      <c r="T206" s="444"/>
      <c r="U206" s="444"/>
      <c r="V206" s="444"/>
      <c r="W206" s="444"/>
      <c r="X206" s="444"/>
      <c r="Y206" s="444"/>
      <c r="Z206" s="444"/>
      <c r="AA206" s="444"/>
      <c r="AB206" s="444"/>
      <c r="AC206" s="444"/>
      <c r="AD206" s="444"/>
      <c r="AE206" s="444"/>
      <c r="AF206" s="444"/>
      <c r="AG206" s="444"/>
      <c r="AH206" s="444"/>
      <c r="AI206" s="444"/>
      <c r="AJ206" s="444"/>
      <c r="AK206" s="444"/>
      <c r="AL206" s="444"/>
      <c r="AM206" s="444"/>
      <c r="AN206" s="444"/>
      <c r="AO206" s="444"/>
      <c r="AP206" s="444"/>
      <c r="AQ206" s="444"/>
      <c r="AR206" s="444"/>
      <c r="AS206" s="444"/>
      <c r="AT206" s="444"/>
      <c r="AU206" s="444"/>
      <c r="AV206" s="444"/>
      <c r="AW206" s="444"/>
      <c r="AX206" s="444"/>
      <c r="AY206" s="444"/>
      <c r="AZ206" s="444"/>
      <c r="BA206" s="444"/>
      <c r="BB206" s="444"/>
      <c r="BC206" s="444"/>
      <c r="BD206" s="444"/>
      <c r="BE206" s="444"/>
      <c r="BF206" s="444"/>
      <c r="BG206" s="444"/>
      <c r="BH206" s="444"/>
      <c r="BI206" s="444"/>
      <c r="BJ206" s="444"/>
      <c r="BK206" s="444"/>
      <c r="BL206" s="444"/>
      <c r="BM206" s="444"/>
      <c r="BN206" s="444"/>
      <c r="BO206" s="444"/>
      <c r="BP206" s="444"/>
      <c r="BQ206" s="444"/>
      <c r="BR206" s="444"/>
      <c r="BS206" s="444"/>
      <c r="BT206" s="444"/>
      <c r="BU206" s="444"/>
      <c r="BV206" s="444"/>
      <c r="BW206" s="444"/>
      <c r="BX206" s="444"/>
      <c r="BY206" s="444"/>
      <c r="BZ206" s="444"/>
      <c r="CA206" s="444"/>
      <c r="CB206" s="444"/>
      <c r="CC206" s="444"/>
      <c r="CD206" s="444"/>
      <c r="CE206" s="444"/>
      <c r="CF206" s="444"/>
      <c r="CG206" s="444"/>
      <c r="CH206" s="444"/>
      <c r="CI206" s="444"/>
      <c r="CJ206" s="444"/>
      <c r="CK206" s="444"/>
      <c r="CL206" s="444"/>
      <c r="CM206" s="444"/>
      <c r="CN206" s="444"/>
      <c r="CO206" s="444"/>
      <c r="CP206" s="444"/>
      <c r="CQ206" s="444"/>
      <c r="CR206" s="446"/>
      <c r="CS206" s="446"/>
      <c r="CT206" s="446"/>
      <c r="CU206" s="109"/>
      <c r="CV206" s="109">
        <f t="shared" ca="1" si="17"/>
        <v>49</v>
      </c>
      <c r="CW206" s="117">
        <v>50</v>
      </c>
      <c r="CX206" s="119" t="s">
        <v>210</v>
      </c>
      <c r="CY206" s="109"/>
      <c r="CZ206" s="109"/>
      <c r="DA206" s="446"/>
      <c r="DB206" s="446"/>
      <c r="DC206" s="446"/>
      <c r="DD206" s="446"/>
      <c r="DE206" s="446"/>
      <c r="DF206" s="446"/>
      <c r="DG206" s="109"/>
      <c r="DH206" s="109">
        <f t="shared" ca="1" si="20"/>
        <v>49</v>
      </c>
      <c r="DI206" s="117">
        <v>50</v>
      </c>
      <c r="DJ206" s="119" t="s">
        <v>211</v>
      </c>
      <c r="DK206" s="109"/>
      <c r="DL206" s="109"/>
      <c r="DM206" s="446"/>
      <c r="DN206" s="446"/>
      <c r="DO206" s="446"/>
      <c r="DP206" s="446"/>
      <c r="DQ206" s="446"/>
      <c r="DR206" s="446"/>
      <c r="DS206" s="446"/>
      <c r="DT206" s="446"/>
      <c r="DU206" s="446"/>
      <c r="DV206" s="446"/>
      <c r="DW206" s="446"/>
      <c r="DX206" s="446"/>
      <c r="DY206" s="446"/>
      <c r="DZ206" s="446"/>
      <c r="EA206" s="446"/>
      <c r="EB206" s="446"/>
      <c r="EC206" s="446"/>
      <c r="ED206" s="446"/>
      <c r="EE206" s="446"/>
      <c r="EF206" s="446"/>
      <c r="EG206" s="446"/>
      <c r="EH206" s="446"/>
      <c r="EI206" s="109"/>
      <c r="EJ206" s="109">
        <f t="shared" ca="1" si="23"/>
        <v>49</v>
      </c>
      <c r="EK206" s="117">
        <v>13206</v>
      </c>
      <c r="EL206" s="118" t="s">
        <v>178</v>
      </c>
      <c r="EM206" s="109"/>
      <c r="EN206" s="109"/>
      <c r="EO206" s="109"/>
      <c r="EP206" s="109"/>
      <c r="EQ206" s="109"/>
      <c r="ER206" s="109"/>
      <c r="ES206" s="446"/>
      <c r="ET206" s="446"/>
      <c r="EU206" s="446"/>
      <c r="EV206" s="446"/>
      <c r="EW206" s="446"/>
      <c r="EX206" s="446"/>
      <c r="EY206" s="447"/>
      <c r="EZ206" s="447"/>
      <c r="FA206" s="447"/>
      <c r="FB206" s="447"/>
      <c r="FC206" s="444"/>
      <c r="FD206" s="444"/>
      <c r="FE206" s="444"/>
      <c r="FF206" s="444"/>
      <c r="FG206" s="444"/>
      <c r="FH206" s="444"/>
      <c r="FI206" s="444"/>
      <c r="FJ206" s="444"/>
      <c r="FK206" s="444"/>
      <c r="FL206" s="444"/>
      <c r="FM206" s="444"/>
      <c r="FN206" s="444"/>
      <c r="FO206" s="444"/>
      <c r="FP206" s="444"/>
      <c r="FQ206" s="444"/>
      <c r="FR206" s="444"/>
      <c r="FS206" s="444"/>
      <c r="FT206" s="444"/>
      <c r="FU206" s="444"/>
      <c r="FV206" s="444"/>
      <c r="FW206" s="444"/>
      <c r="FX206" s="444"/>
    </row>
    <row r="207" spans="1:180" ht="17.25" hidden="1" customHeight="1">
      <c r="A207" s="444"/>
      <c r="B207" s="444"/>
      <c r="C207" s="444"/>
      <c r="D207" s="444"/>
      <c r="E207" s="444"/>
      <c r="F207" s="444"/>
      <c r="G207" s="444"/>
      <c r="H207" s="444"/>
      <c r="I207" s="444"/>
      <c r="J207" s="444"/>
      <c r="K207" s="444"/>
      <c r="L207" s="444"/>
      <c r="M207" s="444"/>
      <c r="N207" s="444"/>
      <c r="O207" s="444"/>
      <c r="P207" s="444"/>
      <c r="Q207" s="444"/>
      <c r="R207" s="444"/>
      <c r="S207" s="444"/>
      <c r="T207" s="444"/>
      <c r="U207" s="444"/>
      <c r="V207" s="444"/>
      <c r="W207" s="444"/>
      <c r="X207" s="444"/>
      <c r="Y207" s="444"/>
      <c r="Z207" s="444"/>
      <c r="AA207" s="444"/>
      <c r="AB207" s="444"/>
      <c r="AC207" s="444"/>
      <c r="AD207" s="444"/>
      <c r="AE207" s="444"/>
      <c r="AF207" s="444"/>
      <c r="AG207" s="444"/>
      <c r="AH207" s="444"/>
      <c r="AI207" s="444"/>
      <c r="AJ207" s="444"/>
      <c r="AK207" s="444"/>
      <c r="AL207" s="444"/>
      <c r="AM207" s="444"/>
      <c r="AN207" s="444"/>
      <c r="AO207" s="444"/>
      <c r="AP207" s="444"/>
      <c r="AQ207" s="444"/>
      <c r="AR207" s="444"/>
      <c r="AS207" s="444"/>
      <c r="AT207" s="444"/>
      <c r="AU207" s="444"/>
      <c r="AV207" s="444"/>
      <c r="AW207" s="444"/>
      <c r="AX207" s="444"/>
      <c r="AY207" s="444"/>
      <c r="AZ207" s="444"/>
      <c r="BA207" s="444"/>
      <c r="BB207" s="444"/>
      <c r="BC207" s="444"/>
      <c r="BD207" s="444"/>
      <c r="BE207" s="444"/>
      <c r="BF207" s="444"/>
      <c r="BG207" s="444"/>
      <c r="BH207" s="444"/>
      <c r="BI207" s="444"/>
      <c r="BJ207" s="444"/>
      <c r="BK207" s="444"/>
      <c r="BL207" s="444"/>
      <c r="BM207" s="444"/>
      <c r="BN207" s="444"/>
      <c r="BO207" s="444"/>
      <c r="BP207" s="444"/>
      <c r="BQ207" s="444"/>
      <c r="BR207" s="444"/>
      <c r="BS207" s="444"/>
      <c r="BT207" s="444"/>
      <c r="BU207" s="444"/>
      <c r="BV207" s="444"/>
      <c r="BW207" s="444"/>
      <c r="BX207" s="444"/>
      <c r="BY207" s="444"/>
      <c r="BZ207" s="444"/>
      <c r="CA207" s="444"/>
      <c r="CB207" s="444"/>
      <c r="CC207" s="444"/>
      <c r="CD207" s="444"/>
      <c r="CE207" s="444"/>
      <c r="CF207" s="444"/>
      <c r="CG207" s="444"/>
      <c r="CH207" s="444"/>
      <c r="CI207" s="444"/>
      <c r="CJ207" s="444"/>
      <c r="CK207" s="444"/>
      <c r="CL207" s="444"/>
      <c r="CM207" s="444"/>
      <c r="CN207" s="444"/>
      <c r="CO207" s="444"/>
      <c r="CP207" s="444"/>
      <c r="CQ207" s="444"/>
      <c r="CR207" s="446"/>
      <c r="CS207" s="446"/>
      <c r="CT207" s="446"/>
      <c r="CU207" s="109"/>
      <c r="CV207" s="109">
        <f t="shared" ca="1" si="17"/>
        <v>50</v>
      </c>
      <c r="CW207" s="117">
        <v>51</v>
      </c>
      <c r="CX207" s="119" t="s">
        <v>428</v>
      </c>
      <c r="CY207" s="109"/>
      <c r="CZ207" s="109"/>
      <c r="DA207" s="446"/>
      <c r="DB207" s="446"/>
      <c r="DC207" s="446"/>
      <c r="DD207" s="446"/>
      <c r="DE207" s="446"/>
      <c r="DF207" s="446"/>
      <c r="DG207" s="109"/>
      <c r="DH207" s="109">
        <f t="shared" ca="1" si="20"/>
        <v>50</v>
      </c>
      <c r="DI207" s="117">
        <v>51</v>
      </c>
      <c r="DJ207" s="119" t="s">
        <v>508</v>
      </c>
      <c r="DK207" s="109"/>
      <c r="DL207" s="109"/>
      <c r="DM207" s="446"/>
      <c r="DN207" s="446"/>
      <c r="DO207" s="446"/>
      <c r="DP207" s="446"/>
      <c r="DQ207" s="446"/>
      <c r="DR207" s="446"/>
      <c r="DS207" s="446"/>
      <c r="DT207" s="446"/>
      <c r="DU207" s="446"/>
      <c r="DV207" s="446"/>
      <c r="DW207" s="446"/>
      <c r="DX207" s="446"/>
      <c r="DY207" s="446"/>
      <c r="DZ207" s="446"/>
      <c r="EA207" s="446"/>
      <c r="EB207" s="446"/>
      <c r="EC207" s="446"/>
      <c r="ED207" s="446"/>
      <c r="EE207" s="446"/>
      <c r="EF207" s="446"/>
      <c r="EG207" s="446"/>
      <c r="EH207" s="446"/>
      <c r="EI207" s="109"/>
      <c r="EJ207" s="109">
        <f t="shared" ca="1" si="23"/>
        <v>50</v>
      </c>
      <c r="EK207" s="117">
        <v>13207</v>
      </c>
      <c r="EL207" s="118" t="s">
        <v>180</v>
      </c>
      <c r="EM207" s="109"/>
      <c r="EN207" s="109"/>
      <c r="EO207" s="109"/>
      <c r="EP207" s="109"/>
      <c r="EQ207" s="109"/>
      <c r="ER207" s="109"/>
      <c r="ES207" s="446"/>
      <c r="ET207" s="446"/>
      <c r="EU207" s="446"/>
      <c r="EV207" s="446"/>
      <c r="EW207" s="446"/>
      <c r="EX207" s="446"/>
      <c r="EY207" s="447"/>
      <c r="EZ207" s="447"/>
      <c r="FA207" s="447"/>
      <c r="FB207" s="447"/>
      <c r="FC207" s="444"/>
      <c r="FD207" s="444"/>
      <c r="FE207" s="444"/>
      <c r="FF207" s="444"/>
      <c r="FG207" s="444"/>
      <c r="FH207" s="444"/>
      <c r="FI207" s="444"/>
      <c r="FJ207" s="444"/>
      <c r="FK207" s="444"/>
      <c r="FL207" s="444"/>
      <c r="FM207" s="444"/>
      <c r="FN207" s="444"/>
      <c r="FO207" s="444"/>
      <c r="FP207" s="444"/>
      <c r="FQ207" s="444"/>
      <c r="FR207" s="444"/>
      <c r="FS207" s="444"/>
      <c r="FT207" s="444"/>
      <c r="FU207" s="444"/>
      <c r="FV207" s="444"/>
      <c r="FW207" s="444"/>
      <c r="FX207" s="444"/>
    </row>
    <row r="208" spans="1:180" ht="17.25" hidden="1" customHeight="1">
      <c r="A208" s="444"/>
      <c r="B208" s="444"/>
      <c r="C208" s="444"/>
      <c r="D208" s="444"/>
      <c r="E208" s="444"/>
      <c r="F208" s="444"/>
      <c r="G208" s="444"/>
      <c r="H208" s="444"/>
      <c r="I208" s="444"/>
      <c r="J208" s="444"/>
      <c r="K208" s="444"/>
      <c r="L208" s="444"/>
      <c r="M208" s="444"/>
      <c r="N208" s="444"/>
      <c r="O208" s="444"/>
      <c r="P208" s="444"/>
      <c r="Q208" s="444"/>
      <c r="R208" s="444"/>
      <c r="S208" s="444"/>
      <c r="T208" s="444"/>
      <c r="U208" s="444"/>
      <c r="V208" s="444"/>
      <c r="W208" s="444"/>
      <c r="X208" s="444"/>
      <c r="Y208" s="444"/>
      <c r="Z208" s="444"/>
      <c r="AA208" s="444"/>
      <c r="AB208" s="444"/>
      <c r="AC208" s="444"/>
      <c r="AD208" s="444"/>
      <c r="AE208" s="444"/>
      <c r="AF208" s="444"/>
      <c r="AG208" s="444"/>
      <c r="AH208" s="444"/>
      <c r="AI208" s="444"/>
      <c r="AJ208" s="444"/>
      <c r="AK208" s="444"/>
      <c r="AL208" s="444"/>
      <c r="AM208" s="444"/>
      <c r="AN208" s="444"/>
      <c r="AO208" s="444"/>
      <c r="AP208" s="444"/>
      <c r="AQ208" s="444"/>
      <c r="AR208" s="444"/>
      <c r="AS208" s="444"/>
      <c r="AT208" s="444"/>
      <c r="AU208" s="444"/>
      <c r="AV208" s="444"/>
      <c r="AW208" s="444"/>
      <c r="AX208" s="444"/>
      <c r="AY208" s="444"/>
      <c r="AZ208" s="444"/>
      <c r="BA208" s="444"/>
      <c r="BB208" s="444"/>
      <c r="BC208" s="444"/>
      <c r="BD208" s="444"/>
      <c r="BE208" s="444"/>
      <c r="BF208" s="444"/>
      <c r="BG208" s="444"/>
      <c r="BH208" s="444"/>
      <c r="BI208" s="444"/>
      <c r="BJ208" s="444"/>
      <c r="BK208" s="444"/>
      <c r="BL208" s="444"/>
      <c r="BM208" s="444"/>
      <c r="BN208" s="444"/>
      <c r="BO208" s="444"/>
      <c r="BP208" s="444"/>
      <c r="BQ208" s="444"/>
      <c r="BR208" s="444"/>
      <c r="BS208" s="444"/>
      <c r="BT208" s="444"/>
      <c r="BU208" s="444"/>
      <c r="BV208" s="444"/>
      <c r="BW208" s="444"/>
      <c r="BX208" s="444"/>
      <c r="BY208" s="444"/>
      <c r="BZ208" s="444"/>
      <c r="CA208" s="444"/>
      <c r="CB208" s="444"/>
      <c r="CC208" s="444"/>
      <c r="CD208" s="444"/>
      <c r="CE208" s="444"/>
      <c r="CF208" s="444"/>
      <c r="CG208" s="444"/>
      <c r="CH208" s="444"/>
      <c r="CI208" s="444"/>
      <c r="CJ208" s="444"/>
      <c r="CK208" s="444"/>
      <c r="CL208" s="444"/>
      <c r="CM208" s="444"/>
      <c r="CN208" s="444"/>
      <c r="CO208" s="444"/>
      <c r="CP208" s="444"/>
      <c r="CQ208" s="444"/>
      <c r="CR208" s="446"/>
      <c r="CS208" s="446"/>
      <c r="CT208" s="446"/>
      <c r="CU208" s="109"/>
      <c r="CV208" s="109">
        <f t="shared" ca="1" si="17"/>
        <v>51</v>
      </c>
      <c r="CW208" s="117">
        <v>52</v>
      </c>
      <c r="CX208" s="119" t="s">
        <v>429</v>
      </c>
      <c r="CY208" s="109"/>
      <c r="CZ208" s="109"/>
      <c r="DA208" s="446"/>
      <c r="DB208" s="446"/>
      <c r="DC208" s="446"/>
      <c r="DD208" s="446"/>
      <c r="DE208" s="446"/>
      <c r="DF208" s="446"/>
      <c r="DG208" s="109"/>
      <c r="DH208" s="109">
        <f t="shared" ca="1" si="20"/>
        <v>51</v>
      </c>
      <c r="DI208" s="117">
        <v>52</v>
      </c>
      <c r="DJ208" s="119" t="s">
        <v>509</v>
      </c>
      <c r="DK208" s="109"/>
      <c r="DL208" s="109"/>
      <c r="DM208" s="446"/>
      <c r="DN208" s="446"/>
      <c r="DO208" s="446"/>
      <c r="DP208" s="446"/>
      <c r="DQ208" s="446"/>
      <c r="DR208" s="446"/>
      <c r="DS208" s="446"/>
      <c r="DT208" s="446"/>
      <c r="DU208" s="446"/>
      <c r="DV208" s="446"/>
      <c r="DW208" s="446"/>
      <c r="DX208" s="446"/>
      <c r="DY208" s="446"/>
      <c r="DZ208" s="446"/>
      <c r="EA208" s="446"/>
      <c r="EB208" s="446"/>
      <c r="EC208" s="446"/>
      <c r="ED208" s="446"/>
      <c r="EE208" s="446"/>
      <c r="EF208" s="446"/>
      <c r="EG208" s="446"/>
      <c r="EH208" s="446"/>
      <c r="EI208" s="109"/>
      <c r="EJ208" s="109">
        <f t="shared" ca="1" si="23"/>
        <v>51</v>
      </c>
      <c r="EK208" s="117">
        <v>13208</v>
      </c>
      <c r="EL208" s="118" t="s">
        <v>182</v>
      </c>
      <c r="EM208" s="109"/>
      <c r="EN208" s="109"/>
      <c r="EO208" s="109"/>
      <c r="EP208" s="109"/>
      <c r="EQ208" s="109"/>
      <c r="ER208" s="109"/>
      <c r="ES208" s="446"/>
      <c r="ET208" s="446"/>
      <c r="EU208" s="446"/>
      <c r="EV208" s="446"/>
      <c r="EW208" s="446"/>
      <c r="EX208" s="446"/>
      <c r="EY208" s="447"/>
      <c r="EZ208" s="447"/>
      <c r="FA208" s="447"/>
      <c r="FB208" s="447"/>
      <c r="FC208" s="444"/>
      <c r="FD208" s="444"/>
      <c r="FE208" s="444"/>
      <c r="FF208" s="444"/>
      <c r="FG208" s="444"/>
      <c r="FH208" s="444"/>
      <c r="FI208" s="444"/>
      <c r="FJ208" s="444"/>
      <c r="FK208" s="444"/>
      <c r="FL208" s="444"/>
      <c r="FM208" s="444"/>
      <c r="FN208" s="444"/>
      <c r="FO208" s="444"/>
      <c r="FP208" s="444"/>
      <c r="FQ208" s="444"/>
      <c r="FR208" s="444"/>
      <c r="FS208" s="444"/>
      <c r="FT208" s="444"/>
      <c r="FU208" s="444"/>
      <c r="FV208" s="444"/>
      <c r="FW208" s="444"/>
      <c r="FX208" s="444"/>
    </row>
    <row r="209" spans="1:180" ht="17.25" hidden="1" customHeight="1">
      <c r="A209" s="444"/>
      <c r="B209" s="444"/>
      <c r="C209" s="444"/>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4"/>
      <c r="AL209" s="444"/>
      <c r="AM209" s="444"/>
      <c r="AN209" s="444"/>
      <c r="AO209" s="444"/>
      <c r="AP209" s="444"/>
      <c r="AQ209" s="444"/>
      <c r="AR209" s="444"/>
      <c r="AS209" s="444"/>
      <c r="AT209" s="444"/>
      <c r="AU209" s="444"/>
      <c r="AV209" s="444"/>
      <c r="AW209" s="444"/>
      <c r="AX209" s="444"/>
      <c r="AY209" s="444"/>
      <c r="AZ209" s="444"/>
      <c r="BA209" s="444"/>
      <c r="BB209" s="444"/>
      <c r="BC209" s="444"/>
      <c r="BD209" s="444"/>
      <c r="BE209" s="444"/>
      <c r="BF209" s="444"/>
      <c r="BG209" s="444"/>
      <c r="BH209" s="444"/>
      <c r="BI209" s="444"/>
      <c r="BJ209" s="444"/>
      <c r="BK209" s="444"/>
      <c r="BL209" s="444"/>
      <c r="BM209" s="444"/>
      <c r="BN209" s="444"/>
      <c r="BO209" s="444"/>
      <c r="BP209" s="444"/>
      <c r="BQ209" s="444"/>
      <c r="BR209" s="444"/>
      <c r="BS209" s="444"/>
      <c r="BT209" s="444"/>
      <c r="BU209" s="444"/>
      <c r="BV209" s="444"/>
      <c r="BW209" s="444"/>
      <c r="BX209" s="444"/>
      <c r="BY209" s="444"/>
      <c r="BZ209" s="444"/>
      <c r="CA209" s="444"/>
      <c r="CB209" s="444"/>
      <c r="CC209" s="444"/>
      <c r="CD209" s="444"/>
      <c r="CE209" s="444"/>
      <c r="CF209" s="444"/>
      <c r="CG209" s="444"/>
      <c r="CH209" s="444"/>
      <c r="CI209" s="444"/>
      <c r="CJ209" s="444"/>
      <c r="CK209" s="444"/>
      <c r="CL209" s="444"/>
      <c r="CM209" s="444"/>
      <c r="CN209" s="444"/>
      <c r="CO209" s="444"/>
      <c r="CP209" s="444"/>
      <c r="CQ209" s="444"/>
      <c r="CR209" s="446"/>
      <c r="CS209" s="446"/>
      <c r="CT209" s="446"/>
      <c r="CU209" s="109"/>
      <c r="CV209" s="109">
        <f t="shared" ca="1" si="17"/>
        <v>52</v>
      </c>
      <c r="CW209" s="117">
        <v>53</v>
      </c>
      <c r="CX209" s="119" t="s">
        <v>430</v>
      </c>
      <c r="CY209" s="109"/>
      <c r="CZ209" s="109"/>
      <c r="DA209" s="446"/>
      <c r="DB209" s="446"/>
      <c r="DC209" s="446"/>
      <c r="DD209" s="446"/>
      <c r="DE209" s="446"/>
      <c r="DF209" s="446"/>
      <c r="DG209" s="109"/>
      <c r="DH209" s="109">
        <f t="shared" ca="1" si="20"/>
        <v>52</v>
      </c>
      <c r="DI209" s="117">
        <v>53</v>
      </c>
      <c r="DJ209" s="119" t="s">
        <v>212</v>
      </c>
      <c r="DK209" s="109"/>
      <c r="DL209" s="109"/>
      <c r="DM209" s="446"/>
      <c r="DN209" s="446"/>
      <c r="DO209" s="446"/>
      <c r="DP209" s="446"/>
      <c r="DQ209" s="446"/>
      <c r="DR209" s="446"/>
      <c r="DS209" s="446"/>
      <c r="DT209" s="446"/>
      <c r="DU209" s="446"/>
      <c r="DV209" s="446"/>
      <c r="DW209" s="446"/>
      <c r="DX209" s="446"/>
      <c r="DY209" s="446"/>
      <c r="DZ209" s="446"/>
      <c r="EA209" s="446"/>
      <c r="EB209" s="446"/>
      <c r="EC209" s="446"/>
      <c r="ED209" s="446"/>
      <c r="EE209" s="446"/>
      <c r="EF209" s="446"/>
      <c r="EG209" s="446"/>
      <c r="EH209" s="446"/>
      <c r="EI209" s="109"/>
      <c r="EJ209" s="109">
        <f t="shared" ca="1" si="23"/>
        <v>52</v>
      </c>
      <c r="EK209" s="117">
        <v>13209</v>
      </c>
      <c r="EL209" s="118" t="s">
        <v>183</v>
      </c>
      <c r="EM209" s="109"/>
      <c r="EN209" s="109"/>
      <c r="EO209" s="109"/>
      <c r="EP209" s="109"/>
      <c r="EQ209" s="109"/>
      <c r="ER209" s="109"/>
      <c r="ES209" s="446"/>
      <c r="ET209" s="446"/>
      <c r="EU209" s="446"/>
      <c r="EV209" s="446"/>
      <c r="EW209" s="446"/>
      <c r="EX209" s="446"/>
      <c r="EY209" s="447"/>
      <c r="EZ209" s="447"/>
      <c r="FA209" s="447"/>
      <c r="FB209" s="447"/>
      <c r="FC209" s="444"/>
      <c r="FD209" s="444"/>
      <c r="FE209" s="444"/>
      <c r="FF209" s="444"/>
      <c r="FG209" s="444"/>
      <c r="FH209" s="444"/>
      <c r="FI209" s="444"/>
      <c r="FJ209" s="444"/>
      <c r="FK209" s="444"/>
      <c r="FL209" s="444"/>
      <c r="FM209" s="444"/>
      <c r="FN209" s="444"/>
      <c r="FO209" s="444"/>
      <c r="FP209" s="444"/>
      <c r="FQ209" s="444"/>
      <c r="FR209" s="444"/>
      <c r="FS209" s="444"/>
      <c r="FT209" s="444"/>
      <c r="FU209" s="444"/>
      <c r="FV209" s="444"/>
      <c r="FW209" s="444"/>
      <c r="FX209" s="444"/>
    </row>
    <row r="210" spans="1:180" ht="17.25" hidden="1" customHeight="1">
      <c r="A210" s="444"/>
      <c r="B210" s="444"/>
      <c r="C210" s="444"/>
      <c r="D210" s="444"/>
      <c r="E210" s="444"/>
      <c r="F210" s="444"/>
      <c r="G210" s="444"/>
      <c r="H210" s="444"/>
      <c r="I210" s="444"/>
      <c r="J210" s="444"/>
      <c r="K210" s="444"/>
      <c r="L210" s="444"/>
      <c r="M210" s="444"/>
      <c r="N210" s="444"/>
      <c r="O210" s="444"/>
      <c r="P210" s="444"/>
      <c r="Q210" s="444"/>
      <c r="R210" s="444"/>
      <c r="S210" s="444"/>
      <c r="T210" s="444"/>
      <c r="U210" s="444"/>
      <c r="V210" s="444"/>
      <c r="W210" s="444"/>
      <c r="X210" s="444"/>
      <c r="Y210" s="444"/>
      <c r="Z210" s="444"/>
      <c r="AA210" s="444"/>
      <c r="AB210" s="444"/>
      <c r="AC210" s="444"/>
      <c r="AD210" s="444"/>
      <c r="AE210" s="444"/>
      <c r="AF210" s="444"/>
      <c r="AG210" s="444"/>
      <c r="AH210" s="444"/>
      <c r="AI210" s="444"/>
      <c r="AJ210" s="444"/>
      <c r="AK210" s="444"/>
      <c r="AL210" s="444"/>
      <c r="AM210" s="444"/>
      <c r="AN210" s="444"/>
      <c r="AO210" s="444"/>
      <c r="AP210" s="444"/>
      <c r="AQ210" s="444"/>
      <c r="AR210" s="444"/>
      <c r="AS210" s="444"/>
      <c r="AT210" s="444"/>
      <c r="AU210" s="444"/>
      <c r="AV210" s="444"/>
      <c r="AW210" s="444"/>
      <c r="AX210" s="444"/>
      <c r="AY210" s="444"/>
      <c r="AZ210" s="444"/>
      <c r="BA210" s="444"/>
      <c r="BB210" s="444"/>
      <c r="BC210" s="444"/>
      <c r="BD210" s="444"/>
      <c r="BE210" s="444"/>
      <c r="BF210" s="444"/>
      <c r="BG210" s="444"/>
      <c r="BH210" s="444"/>
      <c r="BI210" s="444"/>
      <c r="BJ210" s="444"/>
      <c r="BK210" s="444"/>
      <c r="BL210" s="444"/>
      <c r="BM210" s="444"/>
      <c r="BN210" s="444"/>
      <c r="BO210" s="444"/>
      <c r="BP210" s="444"/>
      <c r="BQ210" s="444"/>
      <c r="BR210" s="444"/>
      <c r="BS210" s="444"/>
      <c r="BT210" s="444"/>
      <c r="BU210" s="444"/>
      <c r="BV210" s="444"/>
      <c r="BW210" s="444"/>
      <c r="BX210" s="444"/>
      <c r="BY210" s="444"/>
      <c r="BZ210" s="444"/>
      <c r="CA210" s="444"/>
      <c r="CB210" s="444"/>
      <c r="CC210" s="444"/>
      <c r="CD210" s="444"/>
      <c r="CE210" s="444"/>
      <c r="CF210" s="444"/>
      <c r="CG210" s="444"/>
      <c r="CH210" s="444"/>
      <c r="CI210" s="444"/>
      <c r="CJ210" s="444"/>
      <c r="CK210" s="444"/>
      <c r="CL210" s="444"/>
      <c r="CM210" s="444"/>
      <c r="CN210" s="444"/>
      <c r="CO210" s="444"/>
      <c r="CP210" s="444"/>
      <c r="CQ210" s="444"/>
      <c r="CR210" s="446"/>
      <c r="CS210" s="446"/>
      <c r="CT210" s="446"/>
      <c r="CU210" s="109"/>
      <c r="CV210" s="109">
        <f t="shared" ca="1" si="17"/>
        <v>53</v>
      </c>
      <c r="CW210" s="117">
        <v>54</v>
      </c>
      <c r="CX210" s="119" t="s">
        <v>431</v>
      </c>
      <c r="CY210" s="109"/>
      <c r="CZ210" s="109"/>
      <c r="DA210" s="446"/>
      <c r="DB210" s="446"/>
      <c r="DC210" s="446"/>
      <c r="DD210" s="446"/>
      <c r="DE210" s="446"/>
      <c r="DF210" s="446"/>
      <c r="DG210" s="109"/>
      <c r="DH210" s="109">
        <f t="shared" ca="1" si="20"/>
        <v>53</v>
      </c>
      <c r="DI210" s="117">
        <v>55</v>
      </c>
      <c r="DJ210" s="119" t="s">
        <v>214</v>
      </c>
      <c r="DK210" s="109"/>
      <c r="DL210" s="109"/>
      <c r="DM210" s="446"/>
      <c r="DN210" s="446"/>
      <c r="DO210" s="446"/>
      <c r="DP210" s="446"/>
      <c r="DQ210" s="446"/>
      <c r="DR210" s="446"/>
      <c r="DS210" s="446"/>
      <c r="DT210" s="446"/>
      <c r="DU210" s="446"/>
      <c r="DV210" s="446"/>
      <c r="DW210" s="446"/>
      <c r="DX210" s="446"/>
      <c r="DY210" s="446"/>
      <c r="DZ210" s="446"/>
      <c r="EA210" s="446"/>
      <c r="EB210" s="446"/>
      <c r="EC210" s="446"/>
      <c r="ED210" s="446"/>
      <c r="EE210" s="446"/>
      <c r="EF210" s="446"/>
      <c r="EG210" s="446"/>
      <c r="EH210" s="446"/>
      <c r="EI210" s="109"/>
      <c r="EJ210" s="109">
        <f t="shared" ca="1" si="23"/>
        <v>53</v>
      </c>
      <c r="EK210" s="117">
        <v>13210</v>
      </c>
      <c r="EL210" s="118" t="s">
        <v>185</v>
      </c>
      <c r="EM210" s="109"/>
      <c r="EN210" s="109"/>
      <c r="EO210" s="109"/>
      <c r="EP210" s="109"/>
      <c r="EQ210" s="109"/>
      <c r="ER210" s="109"/>
      <c r="ES210" s="446"/>
      <c r="ET210" s="446"/>
      <c r="EU210" s="446"/>
      <c r="EV210" s="446"/>
      <c r="EW210" s="446"/>
      <c r="EX210" s="446"/>
      <c r="EY210" s="447"/>
      <c r="EZ210" s="447"/>
      <c r="FA210" s="447"/>
      <c r="FB210" s="447"/>
      <c r="FC210" s="444"/>
      <c r="FD210" s="444"/>
      <c r="FE210" s="444"/>
      <c r="FF210" s="444"/>
      <c r="FG210" s="444"/>
      <c r="FH210" s="444"/>
      <c r="FI210" s="444"/>
      <c r="FJ210" s="444"/>
      <c r="FK210" s="444"/>
      <c r="FL210" s="444"/>
      <c r="FM210" s="444"/>
      <c r="FN210" s="444"/>
      <c r="FO210" s="444"/>
      <c r="FP210" s="444"/>
      <c r="FQ210" s="444"/>
      <c r="FR210" s="444"/>
      <c r="FS210" s="444"/>
      <c r="FT210" s="444"/>
      <c r="FU210" s="444"/>
      <c r="FV210" s="444"/>
      <c r="FW210" s="444"/>
      <c r="FX210" s="444"/>
    </row>
    <row r="211" spans="1:180" ht="17.25" hidden="1" customHeight="1">
      <c r="A211" s="444"/>
      <c r="B211" s="444"/>
      <c r="C211" s="444"/>
      <c r="D211" s="444"/>
      <c r="E211" s="444"/>
      <c r="F211" s="444"/>
      <c r="G211" s="444"/>
      <c r="H211" s="444"/>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4"/>
      <c r="AO211" s="444"/>
      <c r="AP211" s="444"/>
      <c r="AQ211" s="444"/>
      <c r="AR211" s="444"/>
      <c r="AS211" s="444"/>
      <c r="AT211" s="444"/>
      <c r="AU211" s="444"/>
      <c r="AV211" s="444"/>
      <c r="AW211" s="444"/>
      <c r="AX211" s="444"/>
      <c r="AY211" s="444"/>
      <c r="AZ211" s="444"/>
      <c r="BA211" s="444"/>
      <c r="BB211" s="444"/>
      <c r="BC211" s="444"/>
      <c r="BD211" s="444"/>
      <c r="BE211" s="444"/>
      <c r="BF211" s="444"/>
      <c r="BG211" s="444"/>
      <c r="BH211" s="444"/>
      <c r="BI211" s="444"/>
      <c r="BJ211" s="444"/>
      <c r="BK211" s="444"/>
      <c r="BL211" s="444"/>
      <c r="BM211" s="444"/>
      <c r="BN211" s="444"/>
      <c r="BO211" s="444"/>
      <c r="BP211" s="444"/>
      <c r="BQ211" s="444"/>
      <c r="BR211" s="444"/>
      <c r="BS211" s="444"/>
      <c r="BT211" s="444"/>
      <c r="BU211" s="444"/>
      <c r="BV211" s="444"/>
      <c r="BW211" s="444"/>
      <c r="BX211" s="444"/>
      <c r="BY211" s="444"/>
      <c r="BZ211" s="444"/>
      <c r="CA211" s="444"/>
      <c r="CB211" s="444"/>
      <c r="CC211" s="444"/>
      <c r="CD211" s="444"/>
      <c r="CE211" s="444"/>
      <c r="CF211" s="444"/>
      <c r="CG211" s="444"/>
      <c r="CH211" s="444"/>
      <c r="CI211" s="444"/>
      <c r="CJ211" s="444"/>
      <c r="CK211" s="444"/>
      <c r="CL211" s="444"/>
      <c r="CM211" s="444"/>
      <c r="CN211" s="444"/>
      <c r="CO211" s="444"/>
      <c r="CP211" s="444"/>
      <c r="CQ211" s="444"/>
      <c r="CR211" s="446"/>
      <c r="CS211" s="446"/>
      <c r="CT211" s="446"/>
      <c r="CU211" s="109"/>
      <c r="CV211" s="109">
        <f t="shared" ca="1" si="17"/>
        <v>54</v>
      </c>
      <c r="CW211" s="117">
        <v>100</v>
      </c>
      <c r="CX211" s="119" t="s">
        <v>213</v>
      </c>
      <c r="CY211" s="109"/>
      <c r="CZ211" s="109"/>
      <c r="DA211" s="446"/>
      <c r="DB211" s="446"/>
      <c r="DC211" s="446"/>
      <c r="DD211" s="446"/>
      <c r="DE211" s="446"/>
      <c r="DF211" s="446"/>
      <c r="DG211" s="109"/>
      <c r="DH211" s="109">
        <f t="shared" ca="1" si="20"/>
        <v>54</v>
      </c>
      <c r="DI211" s="117">
        <v>56</v>
      </c>
      <c r="DJ211" s="119" t="s">
        <v>1001</v>
      </c>
      <c r="DK211" s="109"/>
      <c r="DL211" s="109"/>
      <c r="DM211" s="446"/>
      <c r="DN211" s="446"/>
      <c r="DO211" s="446"/>
      <c r="DP211" s="446"/>
      <c r="DQ211" s="446"/>
      <c r="DR211" s="446"/>
      <c r="DS211" s="446"/>
      <c r="DT211" s="446"/>
      <c r="DU211" s="446"/>
      <c r="DV211" s="446"/>
      <c r="DW211" s="446"/>
      <c r="DX211" s="446"/>
      <c r="DY211" s="446"/>
      <c r="DZ211" s="446"/>
      <c r="EA211" s="446"/>
      <c r="EB211" s="446"/>
      <c r="EC211" s="446"/>
      <c r="ED211" s="446"/>
      <c r="EE211" s="446"/>
      <c r="EF211" s="446"/>
      <c r="EG211" s="446"/>
      <c r="EH211" s="446"/>
      <c r="EI211" s="109"/>
      <c r="EJ211" s="109">
        <f t="shared" ca="1" si="23"/>
        <v>54</v>
      </c>
      <c r="EK211" s="117">
        <v>13211</v>
      </c>
      <c r="EL211" s="118" t="s">
        <v>187</v>
      </c>
      <c r="EM211" s="109"/>
      <c r="EN211" s="109"/>
      <c r="EO211" s="446"/>
      <c r="EP211" s="446"/>
      <c r="EQ211" s="446"/>
      <c r="ER211" s="446"/>
      <c r="ES211" s="446"/>
      <c r="ET211" s="446"/>
      <c r="EU211" s="446"/>
      <c r="EV211" s="446"/>
      <c r="EW211" s="446"/>
      <c r="EX211" s="446"/>
      <c r="EY211" s="447"/>
      <c r="EZ211" s="447"/>
      <c r="FA211" s="447"/>
      <c r="FB211" s="447"/>
      <c r="FC211" s="444"/>
      <c r="FD211" s="444"/>
      <c r="FE211" s="444"/>
      <c r="FF211" s="444"/>
      <c r="FG211" s="444"/>
      <c r="FH211" s="444"/>
      <c r="FI211" s="444"/>
      <c r="FJ211" s="444"/>
      <c r="FK211" s="444"/>
      <c r="FL211" s="444"/>
      <c r="FM211" s="444"/>
      <c r="FN211" s="444"/>
      <c r="FO211" s="444"/>
      <c r="FP211" s="444"/>
      <c r="FQ211" s="444"/>
      <c r="FR211" s="444"/>
      <c r="FS211" s="444"/>
      <c r="FT211" s="444"/>
      <c r="FU211" s="444"/>
      <c r="FV211" s="444"/>
      <c r="FW211" s="444"/>
      <c r="FX211" s="444"/>
    </row>
    <row r="212" spans="1:180" ht="17.25" hidden="1" customHeight="1">
      <c r="A212" s="444"/>
      <c r="B212" s="444"/>
      <c r="C212" s="444"/>
      <c r="D212" s="444"/>
      <c r="E212" s="444"/>
      <c r="F212" s="444"/>
      <c r="G212" s="444"/>
      <c r="H212" s="444"/>
      <c r="I212" s="444"/>
      <c r="J212" s="444"/>
      <c r="K212" s="444"/>
      <c r="L212" s="444"/>
      <c r="M212" s="444"/>
      <c r="N212" s="444"/>
      <c r="O212" s="444"/>
      <c r="P212" s="444"/>
      <c r="Q212" s="444"/>
      <c r="R212" s="444"/>
      <c r="S212" s="444"/>
      <c r="T212" s="444"/>
      <c r="U212" s="444"/>
      <c r="V212" s="444"/>
      <c r="W212" s="444"/>
      <c r="X212" s="444"/>
      <c r="Y212" s="444"/>
      <c r="Z212" s="444"/>
      <c r="AA212" s="444"/>
      <c r="AB212" s="444"/>
      <c r="AC212" s="444"/>
      <c r="AD212" s="444"/>
      <c r="AE212" s="444"/>
      <c r="AF212" s="444"/>
      <c r="AG212" s="444"/>
      <c r="AH212" s="444"/>
      <c r="AI212" s="444"/>
      <c r="AJ212" s="444"/>
      <c r="AK212" s="444"/>
      <c r="AL212" s="444"/>
      <c r="AM212" s="444"/>
      <c r="AN212" s="444"/>
      <c r="AO212" s="444"/>
      <c r="AP212" s="444"/>
      <c r="AQ212" s="444"/>
      <c r="AR212" s="444"/>
      <c r="AS212" s="444"/>
      <c r="AT212" s="444"/>
      <c r="AU212" s="444"/>
      <c r="AV212" s="444"/>
      <c r="AW212" s="444"/>
      <c r="AX212" s="444"/>
      <c r="AY212" s="444"/>
      <c r="AZ212" s="444"/>
      <c r="BA212" s="444"/>
      <c r="BB212" s="444"/>
      <c r="BC212" s="444"/>
      <c r="BD212" s="444"/>
      <c r="BE212" s="444"/>
      <c r="BF212" s="444"/>
      <c r="BG212" s="444"/>
      <c r="BH212" s="444"/>
      <c r="BI212" s="444"/>
      <c r="BJ212" s="444"/>
      <c r="BK212" s="444"/>
      <c r="BL212" s="444"/>
      <c r="BM212" s="444"/>
      <c r="BN212" s="444"/>
      <c r="BO212" s="444"/>
      <c r="BP212" s="444"/>
      <c r="BQ212" s="444"/>
      <c r="BR212" s="444"/>
      <c r="BS212" s="444"/>
      <c r="BT212" s="444"/>
      <c r="BU212" s="444"/>
      <c r="BV212" s="444"/>
      <c r="BW212" s="444"/>
      <c r="BX212" s="444"/>
      <c r="BY212" s="444"/>
      <c r="BZ212" s="444"/>
      <c r="CA212" s="444"/>
      <c r="CB212" s="444"/>
      <c r="CC212" s="444"/>
      <c r="CD212" s="444"/>
      <c r="CE212" s="444"/>
      <c r="CF212" s="444"/>
      <c r="CG212" s="444"/>
      <c r="CH212" s="444"/>
      <c r="CI212" s="444"/>
      <c r="CJ212" s="444"/>
      <c r="CK212" s="444"/>
      <c r="CL212" s="444"/>
      <c r="CM212" s="444"/>
      <c r="CN212" s="444"/>
      <c r="CO212" s="444"/>
      <c r="CP212" s="444"/>
      <c r="CQ212" s="444"/>
      <c r="CR212" s="446"/>
      <c r="CS212" s="446"/>
      <c r="CT212" s="446"/>
      <c r="CU212" s="109"/>
      <c r="CV212" s="109">
        <f t="shared" ca="1" si="17"/>
        <v>55</v>
      </c>
      <c r="CW212" s="117">
        <v>103</v>
      </c>
      <c r="CX212" s="119" t="s">
        <v>215</v>
      </c>
      <c r="CY212" s="109"/>
      <c r="CZ212" s="109"/>
      <c r="DA212" s="446"/>
      <c r="DB212" s="446"/>
      <c r="DC212" s="446"/>
      <c r="DD212" s="446"/>
      <c r="DE212" s="446"/>
      <c r="DF212" s="446"/>
      <c r="DG212" s="109"/>
      <c r="DH212" s="109">
        <f t="shared" ca="1" si="20"/>
        <v>55</v>
      </c>
      <c r="DI212" s="117">
        <v>57</v>
      </c>
      <c r="DJ212" s="119" t="s">
        <v>217</v>
      </c>
      <c r="DK212" s="109"/>
      <c r="DL212" s="109"/>
      <c r="DM212" s="446"/>
      <c r="DN212" s="446"/>
      <c r="DO212" s="446"/>
      <c r="DP212" s="446"/>
      <c r="DQ212" s="446"/>
      <c r="DR212" s="446"/>
      <c r="DS212" s="446"/>
      <c r="DT212" s="446"/>
      <c r="DU212" s="446"/>
      <c r="DV212" s="446"/>
      <c r="DW212" s="446"/>
      <c r="DX212" s="446"/>
      <c r="DY212" s="446"/>
      <c r="DZ212" s="446"/>
      <c r="EA212" s="446"/>
      <c r="EB212" s="446"/>
      <c r="EC212" s="446"/>
      <c r="ED212" s="446"/>
      <c r="EE212" s="446"/>
      <c r="EF212" s="446"/>
      <c r="EG212" s="446"/>
      <c r="EH212" s="446"/>
      <c r="EI212" s="109"/>
      <c r="EJ212" s="109">
        <f t="shared" ca="1" si="23"/>
        <v>55</v>
      </c>
      <c r="EK212" s="117">
        <v>13212</v>
      </c>
      <c r="EL212" s="118" t="s">
        <v>189</v>
      </c>
      <c r="EM212" s="109"/>
      <c r="EN212" s="109"/>
      <c r="EO212" s="446"/>
      <c r="EP212" s="446"/>
      <c r="EQ212" s="446"/>
      <c r="ER212" s="446"/>
      <c r="ES212" s="446"/>
      <c r="ET212" s="446"/>
      <c r="EU212" s="446"/>
      <c r="EV212" s="446"/>
      <c r="EW212" s="446"/>
      <c r="EX212" s="446"/>
      <c r="EY212" s="447"/>
      <c r="EZ212" s="447"/>
      <c r="FA212" s="447"/>
      <c r="FB212" s="447"/>
      <c r="FC212" s="444"/>
      <c r="FD212" s="444"/>
      <c r="FE212" s="444"/>
      <c r="FF212" s="444"/>
      <c r="FG212" s="444"/>
      <c r="FH212" s="444"/>
      <c r="FI212" s="444"/>
      <c r="FJ212" s="444"/>
      <c r="FK212" s="444"/>
      <c r="FL212" s="444"/>
      <c r="FM212" s="444"/>
      <c r="FN212" s="444"/>
      <c r="FO212" s="444"/>
      <c r="FP212" s="444"/>
      <c r="FQ212" s="444"/>
      <c r="FR212" s="444"/>
      <c r="FS212" s="444"/>
      <c r="FT212" s="444"/>
      <c r="FU212" s="444"/>
      <c r="FV212" s="444"/>
      <c r="FW212" s="444"/>
      <c r="FX212" s="444"/>
    </row>
    <row r="213" spans="1:180" ht="17.25" hidden="1" customHeight="1">
      <c r="A213" s="444"/>
      <c r="B213" s="444"/>
      <c r="C213" s="444"/>
      <c r="D213" s="444"/>
      <c r="E213" s="444"/>
      <c r="F213" s="444"/>
      <c r="G213" s="444"/>
      <c r="H213" s="444"/>
      <c r="I213" s="444"/>
      <c r="J213" s="444"/>
      <c r="K213" s="444"/>
      <c r="L213" s="444"/>
      <c r="M213" s="444"/>
      <c r="N213" s="444"/>
      <c r="O213" s="444"/>
      <c r="P213" s="444"/>
      <c r="Q213" s="444"/>
      <c r="R213" s="444"/>
      <c r="S213" s="444"/>
      <c r="T213" s="444"/>
      <c r="U213" s="444"/>
      <c r="V213" s="444"/>
      <c r="W213" s="444"/>
      <c r="X213" s="444"/>
      <c r="Y213" s="444"/>
      <c r="Z213" s="444"/>
      <c r="AA213" s="444"/>
      <c r="AB213" s="444"/>
      <c r="AC213" s="444"/>
      <c r="AD213" s="444"/>
      <c r="AE213" s="444"/>
      <c r="AF213" s="444"/>
      <c r="AG213" s="444"/>
      <c r="AH213" s="444"/>
      <c r="AI213" s="444"/>
      <c r="AJ213" s="444"/>
      <c r="AK213" s="444"/>
      <c r="AL213" s="444"/>
      <c r="AM213" s="444"/>
      <c r="AN213" s="444"/>
      <c r="AO213" s="444"/>
      <c r="AP213" s="444"/>
      <c r="AQ213" s="444"/>
      <c r="AR213" s="444"/>
      <c r="AS213" s="444"/>
      <c r="AT213" s="444"/>
      <c r="AU213" s="444"/>
      <c r="AV213" s="444"/>
      <c r="AW213" s="444"/>
      <c r="AX213" s="444"/>
      <c r="AY213" s="444"/>
      <c r="AZ213" s="444"/>
      <c r="BA213" s="444"/>
      <c r="BB213" s="444"/>
      <c r="BC213" s="444"/>
      <c r="BD213" s="444"/>
      <c r="BE213" s="444"/>
      <c r="BF213" s="444"/>
      <c r="BG213" s="444"/>
      <c r="BH213" s="444"/>
      <c r="BI213" s="444"/>
      <c r="BJ213" s="444"/>
      <c r="BK213" s="444"/>
      <c r="BL213" s="444"/>
      <c r="BM213" s="444"/>
      <c r="BN213" s="444"/>
      <c r="BO213" s="444"/>
      <c r="BP213" s="444"/>
      <c r="BQ213" s="444"/>
      <c r="BR213" s="444"/>
      <c r="BS213" s="444"/>
      <c r="BT213" s="444"/>
      <c r="BU213" s="444"/>
      <c r="BV213" s="444"/>
      <c r="BW213" s="444"/>
      <c r="BX213" s="444"/>
      <c r="BY213" s="444"/>
      <c r="BZ213" s="444"/>
      <c r="CA213" s="444"/>
      <c r="CB213" s="444"/>
      <c r="CC213" s="444"/>
      <c r="CD213" s="444"/>
      <c r="CE213" s="444"/>
      <c r="CF213" s="444"/>
      <c r="CG213" s="444"/>
      <c r="CH213" s="444"/>
      <c r="CI213" s="444"/>
      <c r="CJ213" s="444"/>
      <c r="CK213" s="444"/>
      <c r="CL213" s="444"/>
      <c r="CM213" s="444"/>
      <c r="CN213" s="444"/>
      <c r="CO213" s="444"/>
      <c r="CP213" s="444"/>
      <c r="CQ213" s="444"/>
      <c r="CR213" s="446"/>
      <c r="CS213" s="446"/>
      <c r="CT213" s="446"/>
      <c r="CU213" s="109"/>
      <c r="CV213" s="109">
        <f t="shared" ca="1" si="17"/>
        <v>56</v>
      </c>
      <c r="CW213" s="117">
        <v>104</v>
      </c>
      <c r="CX213" s="119" t="s">
        <v>216</v>
      </c>
      <c r="CY213" s="109"/>
      <c r="CZ213" s="109"/>
      <c r="DA213" s="446"/>
      <c r="DB213" s="446"/>
      <c r="DC213" s="446"/>
      <c r="DD213" s="446"/>
      <c r="DE213" s="446"/>
      <c r="DF213" s="446"/>
      <c r="DG213" s="109"/>
      <c r="DH213" s="109">
        <f t="shared" ca="1" si="20"/>
        <v>56</v>
      </c>
      <c r="DI213" s="117">
        <v>58</v>
      </c>
      <c r="DJ213" s="119" t="s">
        <v>219</v>
      </c>
      <c r="DK213" s="109"/>
      <c r="DL213" s="109"/>
      <c r="DM213" s="446"/>
      <c r="DN213" s="446"/>
      <c r="DO213" s="446"/>
      <c r="DP213" s="446"/>
      <c r="DQ213" s="446"/>
      <c r="DR213" s="446"/>
      <c r="DS213" s="446"/>
      <c r="DT213" s="446"/>
      <c r="DU213" s="446"/>
      <c r="DV213" s="446"/>
      <c r="DW213" s="446"/>
      <c r="DX213" s="446"/>
      <c r="DY213" s="446"/>
      <c r="DZ213" s="446"/>
      <c r="EA213" s="446"/>
      <c r="EB213" s="446"/>
      <c r="EC213" s="446"/>
      <c r="ED213" s="446"/>
      <c r="EE213" s="446"/>
      <c r="EF213" s="446"/>
      <c r="EG213" s="446"/>
      <c r="EH213" s="446"/>
      <c r="EI213" s="109"/>
      <c r="EJ213" s="109">
        <f t="shared" ca="1" si="23"/>
        <v>56</v>
      </c>
      <c r="EK213" s="117">
        <v>13213</v>
      </c>
      <c r="EL213" s="118" t="s">
        <v>191</v>
      </c>
      <c r="EM213" s="109"/>
      <c r="EN213" s="109"/>
      <c r="EO213" s="446"/>
      <c r="EP213" s="446"/>
      <c r="EQ213" s="446"/>
      <c r="ER213" s="446"/>
      <c r="ES213" s="446"/>
      <c r="ET213" s="446"/>
      <c r="EU213" s="446"/>
      <c r="EV213" s="446"/>
      <c r="EW213" s="446"/>
      <c r="EX213" s="446"/>
      <c r="EY213" s="447"/>
      <c r="EZ213" s="447"/>
      <c r="FA213" s="447"/>
      <c r="FB213" s="447"/>
      <c r="FC213" s="444"/>
      <c r="FD213" s="444"/>
      <c r="FE213" s="444"/>
      <c r="FF213" s="444"/>
      <c r="FG213" s="444"/>
      <c r="FH213" s="444"/>
      <c r="FI213" s="444"/>
      <c r="FJ213" s="444"/>
      <c r="FK213" s="444"/>
      <c r="FL213" s="444"/>
      <c r="FM213" s="444"/>
      <c r="FN213" s="444"/>
      <c r="FO213" s="444"/>
      <c r="FP213" s="444"/>
      <c r="FQ213" s="444"/>
      <c r="FR213" s="444"/>
      <c r="FS213" s="444"/>
      <c r="FT213" s="444"/>
      <c r="FU213" s="444"/>
      <c r="FV213" s="444"/>
      <c r="FW213" s="444"/>
      <c r="FX213" s="444"/>
    </row>
    <row r="214" spans="1:180" ht="17.25" hidden="1" customHeight="1">
      <c r="A214" s="444"/>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4"/>
      <c r="AY214" s="444"/>
      <c r="AZ214" s="444"/>
      <c r="BA214" s="444"/>
      <c r="BB214" s="444"/>
      <c r="BC214" s="444"/>
      <c r="BD214" s="444"/>
      <c r="BE214" s="444"/>
      <c r="BF214" s="444"/>
      <c r="BG214" s="444"/>
      <c r="BH214" s="444"/>
      <c r="BI214" s="444"/>
      <c r="BJ214" s="444"/>
      <c r="BK214" s="444"/>
      <c r="BL214" s="444"/>
      <c r="BM214" s="444"/>
      <c r="BN214" s="444"/>
      <c r="BO214" s="444"/>
      <c r="BP214" s="444"/>
      <c r="BQ214" s="444"/>
      <c r="BR214" s="444"/>
      <c r="BS214" s="444"/>
      <c r="BT214" s="444"/>
      <c r="BU214" s="444"/>
      <c r="BV214" s="444"/>
      <c r="BW214" s="444"/>
      <c r="BX214" s="444"/>
      <c r="BY214" s="444"/>
      <c r="BZ214" s="444"/>
      <c r="CA214" s="444"/>
      <c r="CB214" s="444"/>
      <c r="CC214" s="444"/>
      <c r="CD214" s="444"/>
      <c r="CE214" s="444"/>
      <c r="CF214" s="444"/>
      <c r="CG214" s="444"/>
      <c r="CH214" s="444"/>
      <c r="CI214" s="444"/>
      <c r="CJ214" s="444"/>
      <c r="CK214" s="444"/>
      <c r="CL214" s="444"/>
      <c r="CM214" s="444"/>
      <c r="CN214" s="444"/>
      <c r="CO214" s="444"/>
      <c r="CP214" s="444"/>
      <c r="CQ214" s="444"/>
      <c r="CR214" s="446"/>
      <c r="CS214" s="446"/>
      <c r="CT214" s="446"/>
      <c r="CU214" s="109"/>
      <c r="CV214" s="109">
        <f t="shared" ca="1" si="17"/>
        <v>57</v>
      </c>
      <c r="CW214" s="117">
        <v>105</v>
      </c>
      <c r="CX214" s="119" t="s">
        <v>218</v>
      </c>
      <c r="CY214" s="109"/>
      <c r="CZ214" s="109"/>
      <c r="DA214" s="446"/>
      <c r="DB214" s="446"/>
      <c r="DC214" s="446"/>
      <c r="DD214" s="446"/>
      <c r="DE214" s="446"/>
      <c r="DF214" s="446"/>
      <c r="DG214" s="109"/>
      <c r="DH214" s="109">
        <f t="shared" ca="1" si="20"/>
        <v>57</v>
      </c>
      <c r="DI214" s="117">
        <v>59</v>
      </c>
      <c r="DJ214" s="119" t="s">
        <v>510</v>
      </c>
      <c r="DK214" s="109"/>
      <c r="DL214" s="109"/>
      <c r="DM214" s="446"/>
      <c r="DN214" s="446"/>
      <c r="DO214" s="446"/>
      <c r="DP214" s="446"/>
      <c r="DQ214" s="446"/>
      <c r="DR214" s="446"/>
      <c r="DS214" s="446"/>
      <c r="DT214" s="446"/>
      <c r="DU214" s="446"/>
      <c r="DV214" s="446"/>
      <c r="DW214" s="446"/>
      <c r="DX214" s="446"/>
      <c r="DY214" s="446"/>
      <c r="DZ214" s="446"/>
      <c r="EA214" s="446"/>
      <c r="EB214" s="446"/>
      <c r="EC214" s="446"/>
      <c r="ED214" s="446"/>
      <c r="EE214" s="446"/>
      <c r="EF214" s="446"/>
      <c r="EG214" s="446"/>
      <c r="EH214" s="446"/>
      <c r="EI214" s="109"/>
      <c r="EJ214" s="109">
        <f t="shared" ca="1" si="23"/>
        <v>57</v>
      </c>
      <c r="EK214" s="117">
        <v>13214</v>
      </c>
      <c r="EL214" s="118" t="s">
        <v>192</v>
      </c>
      <c r="EM214" s="109"/>
      <c r="EN214" s="109"/>
      <c r="EO214" s="446"/>
      <c r="EP214" s="446"/>
      <c r="EQ214" s="446"/>
      <c r="ER214" s="446"/>
      <c r="ES214" s="446"/>
      <c r="ET214" s="446"/>
      <c r="EU214" s="446"/>
      <c r="EV214" s="446"/>
      <c r="EW214" s="446"/>
      <c r="EX214" s="446"/>
      <c r="EY214" s="447"/>
      <c r="EZ214" s="447"/>
      <c r="FA214" s="447"/>
      <c r="FB214" s="447"/>
      <c r="FC214" s="444"/>
      <c r="FD214" s="444"/>
      <c r="FE214" s="444"/>
      <c r="FF214" s="444"/>
      <c r="FG214" s="444"/>
      <c r="FH214" s="444"/>
      <c r="FI214" s="444"/>
      <c r="FJ214" s="444"/>
      <c r="FK214" s="444"/>
      <c r="FL214" s="444"/>
      <c r="FM214" s="444"/>
      <c r="FN214" s="444"/>
      <c r="FO214" s="444"/>
      <c r="FP214" s="444"/>
      <c r="FQ214" s="444"/>
      <c r="FR214" s="444"/>
      <c r="FS214" s="444"/>
      <c r="FT214" s="444"/>
      <c r="FU214" s="444"/>
      <c r="FV214" s="444"/>
      <c r="FW214" s="444"/>
      <c r="FX214" s="444"/>
    </row>
    <row r="215" spans="1:180" ht="17.25" hidden="1" customHeight="1">
      <c r="A215" s="444"/>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4"/>
      <c r="AY215" s="444"/>
      <c r="AZ215" s="444"/>
      <c r="BA215" s="444"/>
      <c r="BB215" s="444"/>
      <c r="BC215" s="444"/>
      <c r="BD215" s="444"/>
      <c r="BE215" s="444"/>
      <c r="BF215" s="444"/>
      <c r="BG215" s="444"/>
      <c r="BH215" s="444"/>
      <c r="BI215" s="444"/>
      <c r="BJ215" s="444"/>
      <c r="BK215" s="444"/>
      <c r="BL215" s="444"/>
      <c r="BM215" s="444"/>
      <c r="BN215" s="444"/>
      <c r="BO215" s="444"/>
      <c r="BP215" s="444"/>
      <c r="BQ215" s="444"/>
      <c r="BR215" s="444"/>
      <c r="BS215" s="444"/>
      <c r="BT215" s="444"/>
      <c r="BU215" s="444"/>
      <c r="BV215" s="444"/>
      <c r="BW215" s="444"/>
      <c r="BX215" s="444"/>
      <c r="BY215" s="444"/>
      <c r="BZ215" s="444"/>
      <c r="CA215" s="444"/>
      <c r="CB215" s="444"/>
      <c r="CC215" s="444"/>
      <c r="CD215" s="444"/>
      <c r="CE215" s="444"/>
      <c r="CF215" s="444"/>
      <c r="CG215" s="444"/>
      <c r="CH215" s="444"/>
      <c r="CI215" s="444"/>
      <c r="CJ215" s="444"/>
      <c r="CK215" s="444"/>
      <c r="CL215" s="444"/>
      <c r="CM215" s="444"/>
      <c r="CN215" s="444"/>
      <c r="CO215" s="444"/>
      <c r="CP215" s="444"/>
      <c r="CQ215" s="444"/>
      <c r="CR215" s="446"/>
      <c r="CS215" s="446"/>
      <c r="CT215" s="446"/>
      <c r="CU215" s="109"/>
      <c r="CV215" s="109">
        <f t="shared" ca="1" si="17"/>
        <v>58</v>
      </c>
      <c r="CW215" s="117">
        <v>109</v>
      </c>
      <c r="CX215" s="119" t="s">
        <v>220</v>
      </c>
      <c r="CY215" s="109"/>
      <c r="CZ215" s="109"/>
      <c r="DA215" s="446"/>
      <c r="DB215" s="446"/>
      <c r="DC215" s="446"/>
      <c r="DD215" s="446"/>
      <c r="DE215" s="446"/>
      <c r="DF215" s="446"/>
      <c r="DG215" s="109"/>
      <c r="DH215" s="109">
        <f t="shared" ca="1" si="20"/>
        <v>58</v>
      </c>
      <c r="DI215" s="117">
        <v>60</v>
      </c>
      <c r="DJ215" s="119" t="s">
        <v>1002</v>
      </c>
      <c r="DK215" s="109"/>
      <c r="DL215" s="109"/>
      <c r="DM215" s="446"/>
      <c r="DN215" s="446"/>
      <c r="DO215" s="446"/>
      <c r="DP215" s="446"/>
      <c r="DQ215" s="446"/>
      <c r="DR215" s="446"/>
      <c r="DS215" s="446"/>
      <c r="DT215" s="446"/>
      <c r="DU215" s="446"/>
      <c r="DV215" s="446"/>
      <c r="DW215" s="446"/>
      <c r="DX215" s="446"/>
      <c r="DY215" s="446"/>
      <c r="DZ215" s="446"/>
      <c r="EA215" s="446"/>
      <c r="EB215" s="446"/>
      <c r="EC215" s="446"/>
      <c r="ED215" s="446"/>
      <c r="EE215" s="446"/>
      <c r="EF215" s="446"/>
      <c r="EG215" s="446"/>
      <c r="EH215" s="446"/>
      <c r="EI215" s="109"/>
      <c r="EJ215" s="109">
        <f t="shared" ca="1" si="23"/>
        <v>58</v>
      </c>
      <c r="EK215" s="117">
        <v>13215</v>
      </c>
      <c r="EL215" s="118" t="s">
        <v>194</v>
      </c>
      <c r="EM215" s="109"/>
      <c r="EN215" s="109"/>
      <c r="EO215" s="446"/>
      <c r="EP215" s="446"/>
      <c r="EQ215" s="446"/>
      <c r="ER215" s="446"/>
      <c r="ES215" s="446"/>
      <c r="ET215" s="446"/>
      <c r="EU215" s="446"/>
      <c r="EV215" s="446"/>
      <c r="EW215" s="446"/>
      <c r="EX215" s="446"/>
      <c r="EY215" s="447"/>
      <c r="EZ215" s="447"/>
      <c r="FA215" s="447"/>
      <c r="FB215" s="447"/>
      <c r="FC215" s="444"/>
      <c r="FD215" s="444"/>
      <c r="FE215" s="444"/>
      <c r="FF215" s="444"/>
      <c r="FG215" s="444"/>
      <c r="FH215" s="444"/>
      <c r="FI215" s="444"/>
      <c r="FJ215" s="444"/>
      <c r="FK215" s="444"/>
      <c r="FL215" s="444"/>
      <c r="FM215" s="444"/>
      <c r="FN215" s="444"/>
      <c r="FO215" s="444"/>
      <c r="FP215" s="444"/>
      <c r="FQ215" s="444"/>
      <c r="FR215" s="444"/>
      <c r="FS215" s="444"/>
      <c r="FT215" s="444"/>
      <c r="FU215" s="444"/>
      <c r="FV215" s="444"/>
      <c r="FW215" s="444"/>
      <c r="FX215" s="444"/>
    </row>
    <row r="216" spans="1:180" ht="17.25" hidden="1" customHeight="1">
      <c r="A216" s="444"/>
      <c r="B216" s="444"/>
      <c r="C216" s="444"/>
      <c r="D216" s="444"/>
      <c r="E216" s="444"/>
      <c r="F216" s="444"/>
      <c r="G216" s="444"/>
      <c r="H216" s="444"/>
      <c r="I216" s="444"/>
      <c r="J216" s="444"/>
      <c r="K216" s="444"/>
      <c r="L216" s="444"/>
      <c r="M216" s="444"/>
      <c r="N216" s="444"/>
      <c r="O216" s="444"/>
      <c r="P216" s="444"/>
      <c r="Q216" s="444"/>
      <c r="R216" s="444"/>
      <c r="S216" s="444"/>
      <c r="T216" s="444"/>
      <c r="U216" s="444"/>
      <c r="V216" s="444"/>
      <c r="W216" s="444"/>
      <c r="X216" s="444"/>
      <c r="Y216" s="444"/>
      <c r="Z216" s="444"/>
      <c r="AA216" s="444"/>
      <c r="AB216" s="444"/>
      <c r="AC216" s="444"/>
      <c r="AD216" s="444"/>
      <c r="AE216" s="444"/>
      <c r="AF216" s="444"/>
      <c r="AG216" s="444"/>
      <c r="AH216" s="444"/>
      <c r="AI216" s="444"/>
      <c r="AJ216" s="444"/>
      <c r="AK216" s="444"/>
      <c r="AL216" s="444"/>
      <c r="AM216" s="444"/>
      <c r="AN216" s="444"/>
      <c r="AO216" s="444"/>
      <c r="AP216" s="444"/>
      <c r="AQ216" s="444"/>
      <c r="AR216" s="444"/>
      <c r="AS216" s="444"/>
      <c r="AT216" s="444"/>
      <c r="AU216" s="444"/>
      <c r="AV216" s="444"/>
      <c r="AW216" s="444"/>
      <c r="AX216" s="444"/>
      <c r="AY216" s="444"/>
      <c r="AZ216" s="444"/>
      <c r="BA216" s="444"/>
      <c r="BB216" s="444"/>
      <c r="BC216" s="444"/>
      <c r="BD216" s="444"/>
      <c r="BE216" s="444"/>
      <c r="BF216" s="444"/>
      <c r="BG216" s="444"/>
      <c r="BH216" s="444"/>
      <c r="BI216" s="444"/>
      <c r="BJ216" s="444"/>
      <c r="BK216" s="444"/>
      <c r="BL216" s="444"/>
      <c r="BM216" s="444"/>
      <c r="BN216" s="444"/>
      <c r="BO216" s="444"/>
      <c r="BP216" s="444"/>
      <c r="BQ216" s="444"/>
      <c r="BR216" s="444"/>
      <c r="BS216" s="444"/>
      <c r="BT216" s="444"/>
      <c r="BU216" s="444"/>
      <c r="BV216" s="444"/>
      <c r="BW216" s="444"/>
      <c r="BX216" s="444"/>
      <c r="BY216" s="444"/>
      <c r="BZ216" s="444"/>
      <c r="CA216" s="444"/>
      <c r="CB216" s="444"/>
      <c r="CC216" s="444"/>
      <c r="CD216" s="444"/>
      <c r="CE216" s="444"/>
      <c r="CF216" s="444"/>
      <c r="CG216" s="444"/>
      <c r="CH216" s="444"/>
      <c r="CI216" s="444"/>
      <c r="CJ216" s="444"/>
      <c r="CK216" s="444"/>
      <c r="CL216" s="444"/>
      <c r="CM216" s="444"/>
      <c r="CN216" s="444"/>
      <c r="CO216" s="444"/>
      <c r="CP216" s="444"/>
      <c r="CQ216" s="444"/>
      <c r="CR216" s="446"/>
      <c r="CS216" s="446"/>
      <c r="CT216" s="446"/>
      <c r="CU216" s="109"/>
      <c r="CV216" s="109">
        <f t="shared" ca="1" si="17"/>
        <v>59</v>
      </c>
      <c r="CW216" s="117">
        <v>110</v>
      </c>
      <c r="CX216" s="119" t="s">
        <v>113</v>
      </c>
      <c r="CY216" s="109"/>
      <c r="CZ216" s="109"/>
      <c r="DA216" s="446"/>
      <c r="DB216" s="446"/>
      <c r="DC216" s="446"/>
      <c r="DD216" s="446"/>
      <c r="DE216" s="446"/>
      <c r="DF216" s="446"/>
      <c r="DG216" s="109"/>
      <c r="DH216" s="109">
        <f t="shared" ca="1" si="20"/>
        <v>59</v>
      </c>
      <c r="DI216" s="117">
        <v>61</v>
      </c>
      <c r="DJ216" s="119" t="s">
        <v>511</v>
      </c>
      <c r="DK216" s="109"/>
      <c r="DL216" s="109"/>
      <c r="DM216" s="446"/>
      <c r="DN216" s="446"/>
      <c r="DO216" s="446"/>
      <c r="DP216" s="446"/>
      <c r="DQ216" s="446"/>
      <c r="DR216" s="446"/>
      <c r="DS216" s="446"/>
      <c r="DT216" s="446"/>
      <c r="DU216" s="446"/>
      <c r="DV216" s="446"/>
      <c r="DW216" s="446"/>
      <c r="DX216" s="446"/>
      <c r="DY216" s="446"/>
      <c r="DZ216" s="446"/>
      <c r="EA216" s="446"/>
      <c r="EB216" s="446"/>
      <c r="EC216" s="446"/>
      <c r="ED216" s="446"/>
      <c r="EE216" s="446"/>
      <c r="EF216" s="446"/>
      <c r="EG216" s="446"/>
      <c r="EH216" s="446"/>
      <c r="EI216" s="109"/>
      <c r="EJ216" s="109">
        <f t="shared" ca="1" si="23"/>
        <v>59</v>
      </c>
      <c r="EK216" s="117">
        <v>13216</v>
      </c>
      <c r="EL216" s="118" t="s">
        <v>210</v>
      </c>
      <c r="EM216" s="109"/>
      <c r="EN216" s="109"/>
      <c r="EO216" s="446"/>
      <c r="EP216" s="446"/>
      <c r="EQ216" s="446"/>
      <c r="ER216" s="446"/>
      <c r="ES216" s="446"/>
      <c r="ET216" s="446"/>
      <c r="EU216" s="446"/>
      <c r="EV216" s="446"/>
      <c r="EW216" s="446"/>
      <c r="EX216" s="446"/>
      <c r="EY216" s="447"/>
      <c r="EZ216" s="447"/>
      <c r="FA216" s="447"/>
      <c r="FB216" s="447"/>
      <c r="FC216" s="444"/>
      <c r="FD216" s="444"/>
      <c r="FE216" s="444"/>
      <c r="FF216" s="444"/>
      <c r="FG216" s="444"/>
      <c r="FH216" s="444"/>
      <c r="FI216" s="444"/>
      <c r="FJ216" s="444"/>
      <c r="FK216" s="444"/>
      <c r="FL216" s="444"/>
      <c r="FM216" s="444"/>
      <c r="FN216" s="444"/>
      <c r="FO216" s="444"/>
      <c r="FP216" s="444"/>
      <c r="FQ216" s="444"/>
      <c r="FR216" s="444"/>
      <c r="FS216" s="444"/>
      <c r="FT216" s="444"/>
      <c r="FU216" s="444"/>
      <c r="FV216" s="444"/>
      <c r="FW216" s="444"/>
      <c r="FX216" s="444"/>
    </row>
    <row r="217" spans="1:180" ht="17.25" hidden="1" customHeight="1">
      <c r="A217" s="444"/>
      <c r="B217" s="444"/>
      <c r="C217" s="444"/>
      <c r="D217" s="444"/>
      <c r="E217" s="444"/>
      <c r="F217" s="444"/>
      <c r="G217" s="444"/>
      <c r="H217" s="444"/>
      <c r="I217" s="444"/>
      <c r="J217" s="444"/>
      <c r="K217" s="444"/>
      <c r="L217" s="444"/>
      <c r="M217" s="444"/>
      <c r="N217" s="444"/>
      <c r="O217" s="444"/>
      <c r="P217" s="444"/>
      <c r="Q217" s="444"/>
      <c r="R217" s="444"/>
      <c r="S217" s="444"/>
      <c r="T217" s="444"/>
      <c r="U217" s="444"/>
      <c r="V217" s="444"/>
      <c r="W217" s="444"/>
      <c r="X217" s="444"/>
      <c r="Y217" s="444"/>
      <c r="Z217" s="444"/>
      <c r="AA217" s="444"/>
      <c r="AB217" s="444"/>
      <c r="AC217" s="444"/>
      <c r="AD217" s="444"/>
      <c r="AE217" s="444"/>
      <c r="AF217" s="444"/>
      <c r="AG217" s="444"/>
      <c r="AH217" s="444"/>
      <c r="AI217" s="444"/>
      <c r="AJ217" s="444"/>
      <c r="AK217" s="444"/>
      <c r="AL217" s="444"/>
      <c r="AM217" s="444"/>
      <c r="AN217" s="444"/>
      <c r="AO217" s="444"/>
      <c r="AP217" s="444"/>
      <c r="AQ217" s="444"/>
      <c r="AR217" s="444"/>
      <c r="AS217" s="444"/>
      <c r="AT217" s="444"/>
      <c r="AU217" s="444"/>
      <c r="AV217" s="444"/>
      <c r="AW217" s="444"/>
      <c r="AX217" s="444"/>
      <c r="AY217" s="444"/>
      <c r="AZ217" s="444"/>
      <c r="BA217" s="444"/>
      <c r="BB217" s="444"/>
      <c r="BC217" s="444"/>
      <c r="BD217" s="444"/>
      <c r="BE217" s="444"/>
      <c r="BF217" s="444"/>
      <c r="BG217" s="444"/>
      <c r="BH217" s="444"/>
      <c r="BI217" s="444"/>
      <c r="BJ217" s="444"/>
      <c r="BK217" s="444"/>
      <c r="BL217" s="444"/>
      <c r="BM217" s="444"/>
      <c r="BN217" s="444"/>
      <c r="BO217" s="444"/>
      <c r="BP217" s="444"/>
      <c r="BQ217" s="444"/>
      <c r="BR217" s="444"/>
      <c r="BS217" s="444"/>
      <c r="BT217" s="444"/>
      <c r="BU217" s="444"/>
      <c r="BV217" s="444"/>
      <c r="BW217" s="444"/>
      <c r="BX217" s="444"/>
      <c r="BY217" s="444"/>
      <c r="BZ217" s="444"/>
      <c r="CA217" s="444"/>
      <c r="CB217" s="444"/>
      <c r="CC217" s="444"/>
      <c r="CD217" s="444"/>
      <c r="CE217" s="444"/>
      <c r="CF217" s="444"/>
      <c r="CG217" s="444"/>
      <c r="CH217" s="444"/>
      <c r="CI217" s="444"/>
      <c r="CJ217" s="444"/>
      <c r="CK217" s="444"/>
      <c r="CL217" s="444"/>
      <c r="CM217" s="444"/>
      <c r="CN217" s="444"/>
      <c r="CO217" s="444"/>
      <c r="CP217" s="444"/>
      <c r="CQ217" s="444"/>
      <c r="CR217" s="446"/>
      <c r="CS217" s="446"/>
      <c r="CT217" s="446"/>
      <c r="CU217" s="109"/>
      <c r="CV217" s="109">
        <f t="shared" ca="1" si="17"/>
        <v>60</v>
      </c>
      <c r="CW217" s="117">
        <v>111</v>
      </c>
      <c r="CX217" s="119" t="s">
        <v>221</v>
      </c>
      <c r="CY217" s="109"/>
      <c r="CZ217" s="109"/>
      <c r="DA217" s="446"/>
      <c r="DB217" s="446"/>
      <c r="DC217" s="446"/>
      <c r="DD217" s="446"/>
      <c r="DE217" s="446"/>
      <c r="DF217" s="446"/>
      <c r="DG217" s="109"/>
      <c r="DH217" s="109">
        <f t="shared" ca="1" si="20"/>
        <v>60</v>
      </c>
      <c r="DI217" s="117">
        <v>62</v>
      </c>
      <c r="DJ217" s="119" t="s">
        <v>222</v>
      </c>
      <c r="DK217" s="109"/>
      <c r="DL217" s="109"/>
      <c r="DM217" s="446"/>
      <c r="DN217" s="446"/>
      <c r="DO217" s="446"/>
      <c r="DP217" s="446"/>
      <c r="DQ217" s="446"/>
      <c r="DR217" s="446"/>
      <c r="DS217" s="446"/>
      <c r="DT217" s="446"/>
      <c r="DU217" s="446"/>
      <c r="DV217" s="446"/>
      <c r="DW217" s="446"/>
      <c r="DX217" s="446"/>
      <c r="DY217" s="446"/>
      <c r="DZ217" s="446"/>
      <c r="EA217" s="446"/>
      <c r="EB217" s="446"/>
      <c r="EC217" s="446"/>
      <c r="ED217" s="446"/>
      <c r="EE217" s="446"/>
      <c r="EF217" s="446"/>
      <c r="EG217" s="446"/>
      <c r="EH217" s="446"/>
      <c r="EI217" s="109"/>
      <c r="EJ217" s="109">
        <f t="shared" ca="1" si="23"/>
        <v>60</v>
      </c>
      <c r="EK217" s="117">
        <v>13217</v>
      </c>
      <c r="EL217" s="118" t="s">
        <v>210</v>
      </c>
      <c r="EM217" s="109"/>
      <c r="EN217" s="109"/>
      <c r="EO217" s="446"/>
      <c r="EP217" s="446"/>
      <c r="EQ217" s="446"/>
      <c r="ER217" s="446"/>
      <c r="ES217" s="446"/>
      <c r="ET217" s="446"/>
      <c r="EU217" s="446"/>
      <c r="EV217" s="446"/>
      <c r="EW217" s="446"/>
      <c r="EX217" s="446"/>
      <c r="EY217" s="447"/>
      <c r="EZ217" s="447"/>
      <c r="FA217" s="447"/>
      <c r="FB217" s="447"/>
      <c r="FC217" s="444"/>
      <c r="FD217" s="444"/>
      <c r="FE217" s="444"/>
      <c r="FF217" s="444"/>
      <c r="FG217" s="444"/>
      <c r="FH217" s="444"/>
      <c r="FI217" s="444"/>
      <c r="FJ217" s="444"/>
      <c r="FK217" s="444"/>
      <c r="FL217" s="444"/>
      <c r="FM217" s="444"/>
      <c r="FN217" s="444"/>
      <c r="FO217" s="444"/>
      <c r="FP217" s="444"/>
      <c r="FQ217" s="444"/>
      <c r="FR217" s="444"/>
      <c r="FS217" s="444"/>
      <c r="FT217" s="444"/>
      <c r="FU217" s="444"/>
      <c r="FV217" s="444"/>
      <c r="FW217" s="444"/>
      <c r="FX217" s="444"/>
    </row>
    <row r="218" spans="1:180" ht="17.25" hidden="1" customHeight="1">
      <c r="A218" s="444"/>
      <c r="B218" s="444"/>
      <c r="C218" s="444"/>
      <c r="D218" s="444"/>
      <c r="E218" s="444"/>
      <c r="F218" s="444"/>
      <c r="G218" s="444"/>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4"/>
      <c r="AY218" s="444"/>
      <c r="AZ218" s="444"/>
      <c r="BA218" s="444"/>
      <c r="BB218" s="444"/>
      <c r="BC218" s="444"/>
      <c r="BD218" s="444"/>
      <c r="BE218" s="444"/>
      <c r="BF218" s="444"/>
      <c r="BG218" s="444"/>
      <c r="BH218" s="444"/>
      <c r="BI218" s="444"/>
      <c r="BJ218" s="444"/>
      <c r="BK218" s="444"/>
      <c r="BL218" s="444"/>
      <c r="BM218" s="444"/>
      <c r="BN218" s="444"/>
      <c r="BO218" s="444"/>
      <c r="BP218" s="444"/>
      <c r="BQ218" s="444"/>
      <c r="BR218" s="444"/>
      <c r="BS218" s="444"/>
      <c r="BT218" s="444"/>
      <c r="BU218" s="444"/>
      <c r="BV218" s="444"/>
      <c r="BW218" s="444"/>
      <c r="BX218" s="444"/>
      <c r="BY218" s="444"/>
      <c r="BZ218" s="444"/>
      <c r="CA218" s="444"/>
      <c r="CB218" s="444"/>
      <c r="CC218" s="444"/>
      <c r="CD218" s="444"/>
      <c r="CE218" s="444"/>
      <c r="CF218" s="444"/>
      <c r="CG218" s="444"/>
      <c r="CH218" s="444"/>
      <c r="CI218" s="444"/>
      <c r="CJ218" s="444"/>
      <c r="CK218" s="444"/>
      <c r="CL218" s="444"/>
      <c r="CM218" s="444"/>
      <c r="CN218" s="444"/>
      <c r="CO218" s="444"/>
      <c r="CP218" s="444"/>
      <c r="CQ218" s="444"/>
      <c r="CR218" s="446"/>
      <c r="CS218" s="446"/>
      <c r="CT218" s="446"/>
      <c r="CU218" s="109"/>
      <c r="CV218" s="109">
        <f t="shared" ca="1" si="17"/>
        <v>61</v>
      </c>
      <c r="CW218" s="117">
        <v>120</v>
      </c>
      <c r="CX218" s="119" t="s">
        <v>149</v>
      </c>
      <c r="CY218" s="109"/>
      <c r="CZ218" s="109"/>
      <c r="DA218" s="446"/>
      <c r="DB218" s="446"/>
      <c r="DC218" s="446"/>
      <c r="DD218" s="446"/>
      <c r="DE218" s="446"/>
      <c r="DF218" s="446"/>
      <c r="DG218" s="109"/>
      <c r="DH218" s="109">
        <f t="shared" ca="1" si="20"/>
        <v>61</v>
      </c>
      <c r="DI218" s="117">
        <v>63</v>
      </c>
      <c r="DJ218" s="119" t="s">
        <v>224</v>
      </c>
      <c r="DK218" s="109"/>
      <c r="DL218" s="109"/>
      <c r="DM218" s="446"/>
      <c r="DN218" s="446"/>
      <c r="DO218" s="446"/>
      <c r="DP218" s="446"/>
      <c r="DQ218" s="446"/>
      <c r="DR218" s="446"/>
      <c r="DS218" s="446"/>
      <c r="DT218" s="446"/>
      <c r="DU218" s="446"/>
      <c r="DV218" s="446"/>
      <c r="DW218" s="446"/>
      <c r="DX218" s="446"/>
      <c r="DY218" s="446"/>
      <c r="DZ218" s="446"/>
      <c r="EA218" s="446"/>
      <c r="EB218" s="446"/>
      <c r="EC218" s="446"/>
      <c r="ED218" s="446"/>
      <c r="EE218" s="446"/>
      <c r="EF218" s="446"/>
      <c r="EG218" s="446"/>
      <c r="EH218" s="446"/>
      <c r="EI218" s="109"/>
      <c r="EJ218" s="109">
        <f t="shared" ca="1" si="23"/>
        <v>61</v>
      </c>
      <c r="EK218" s="117">
        <v>13218</v>
      </c>
      <c r="EL218" s="118" t="s">
        <v>195</v>
      </c>
      <c r="EM218" s="109"/>
      <c r="EN218" s="109"/>
      <c r="EO218" s="446"/>
      <c r="EP218" s="446"/>
      <c r="EQ218" s="446"/>
      <c r="ER218" s="446"/>
      <c r="ES218" s="446"/>
      <c r="ET218" s="446"/>
      <c r="EU218" s="446"/>
      <c r="EV218" s="446"/>
      <c r="EW218" s="446"/>
      <c r="EX218" s="446"/>
      <c r="EY218" s="447"/>
      <c r="EZ218" s="447"/>
      <c r="FA218" s="447"/>
      <c r="FB218" s="447"/>
      <c r="FC218" s="444"/>
      <c r="FD218" s="444"/>
      <c r="FE218" s="444"/>
      <c r="FF218" s="444"/>
      <c r="FG218" s="444"/>
      <c r="FH218" s="444"/>
      <c r="FI218" s="444"/>
      <c r="FJ218" s="444"/>
      <c r="FK218" s="444"/>
      <c r="FL218" s="444"/>
      <c r="FM218" s="444"/>
      <c r="FN218" s="444"/>
      <c r="FO218" s="444"/>
      <c r="FP218" s="444"/>
      <c r="FQ218" s="444"/>
      <c r="FR218" s="444"/>
      <c r="FS218" s="444"/>
      <c r="FT218" s="444"/>
      <c r="FU218" s="444"/>
      <c r="FV218" s="444"/>
      <c r="FW218" s="444"/>
      <c r="FX218" s="444"/>
    </row>
    <row r="219" spans="1:180" ht="17.25" hidden="1" customHeight="1">
      <c r="A219" s="444"/>
      <c r="B219" s="444"/>
      <c r="C219" s="444"/>
      <c r="D219" s="444"/>
      <c r="E219" s="444"/>
      <c r="F219" s="444"/>
      <c r="G219" s="444"/>
      <c r="H219" s="444"/>
      <c r="I219" s="444"/>
      <c r="J219" s="444"/>
      <c r="K219" s="444"/>
      <c r="L219" s="444"/>
      <c r="M219" s="444"/>
      <c r="N219" s="444"/>
      <c r="O219" s="444"/>
      <c r="P219" s="444"/>
      <c r="Q219" s="444"/>
      <c r="R219" s="444"/>
      <c r="S219" s="444"/>
      <c r="T219" s="444"/>
      <c r="U219" s="444"/>
      <c r="V219" s="444"/>
      <c r="W219" s="444"/>
      <c r="X219" s="444"/>
      <c r="Y219" s="444"/>
      <c r="Z219" s="444"/>
      <c r="AA219" s="444"/>
      <c r="AB219" s="444"/>
      <c r="AC219" s="444"/>
      <c r="AD219" s="444"/>
      <c r="AE219" s="444"/>
      <c r="AF219" s="444"/>
      <c r="AG219" s="444"/>
      <c r="AH219" s="444"/>
      <c r="AI219" s="444"/>
      <c r="AJ219" s="444"/>
      <c r="AK219" s="444"/>
      <c r="AL219" s="444"/>
      <c r="AM219" s="444"/>
      <c r="AN219" s="444"/>
      <c r="AO219" s="444"/>
      <c r="AP219" s="444"/>
      <c r="AQ219" s="444"/>
      <c r="AR219" s="444"/>
      <c r="AS219" s="444"/>
      <c r="AT219" s="444"/>
      <c r="AU219" s="444"/>
      <c r="AV219" s="444"/>
      <c r="AW219" s="444"/>
      <c r="AX219" s="444"/>
      <c r="AY219" s="444"/>
      <c r="AZ219" s="444"/>
      <c r="BA219" s="444"/>
      <c r="BB219" s="444"/>
      <c r="BC219" s="444"/>
      <c r="BD219" s="444"/>
      <c r="BE219" s="444"/>
      <c r="BF219" s="444"/>
      <c r="BG219" s="444"/>
      <c r="BH219" s="444"/>
      <c r="BI219" s="444"/>
      <c r="BJ219" s="444"/>
      <c r="BK219" s="444"/>
      <c r="BL219" s="444"/>
      <c r="BM219" s="444"/>
      <c r="BN219" s="444"/>
      <c r="BO219" s="444"/>
      <c r="BP219" s="444"/>
      <c r="BQ219" s="444"/>
      <c r="BR219" s="444"/>
      <c r="BS219" s="444"/>
      <c r="BT219" s="444"/>
      <c r="BU219" s="444"/>
      <c r="BV219" s="444"/>
      <c r="BW219" s="444"/>
      <c r="BX219" s="444"/>
      <c r="BY219" s="444"/>
      <c r="BZ219" s="444"/>
      <c r="CA219" s="444"/>
      <c r="CB219" s="444"/>
      <c r="CC219" s="444"/>
      <c r="CD219" s="444"/>
      <c r="CE219" s="444"/>
      <c r="CF219" s="444"/>
      <c r="CG219" s="444"/>
      <c r="CH219" s="444"/>
      <c r="CI219" s="444"/>
      <c r="CJ219" s="444"/>
      <c r="CK219" s="444"/>
      <c r="CL219" s="444"/>
      <c r="CM219" s="444"/>
      <c r="CN219" s="444"/>
      <c r="CO219" s="444"/>
      <c r="CP219" s="444"/>
      <c r="CQ219" s="444"/>
      <c r="CR219" s="446"/>
      <c r="CS219" s="446"/>
      <c r="CT219" s="446"/>
      <c r="CU219" s="109"/>
      <c r="CV219" s="109">
        <f t="shared" ca="1" si="17"/>
        <v>62</v>
      </c>
      <c r="CW219" s="117">
        <v>130</v>
      </c>
      <c r="CX219" s="119" t="s">
        <v>223</v>
      </c>
      <c r="CY219" s="109"/>
      <c r="CZ219" s="109"/>
      <c r="DA219" s="446"/>
      <c r="DB219" s="446"/>
      <c r="DC219" s="446"/>
      <c r="DD219" s="446"/>
      <c r="DE219" s="446"/>
      <c r="DF219" s="446"/>
      <c r="DG219" s="109"/>
      <c r="DH219" s="109">
        <f t="shared" ca="1" si="20"/>
        <v>62</v>
      </c>
      <c r="DI219" s="117">
        <v>64</v>
      </c>
      <c r="DJ219" s="119" t="s">
        <v>226</v>
      </c>
      <c r="DK219" s="109"/>
      <c r="DL219" s="109"/>
      <c r="DM219" s="446"/>
      <c r="DN219" s="446"/>
      <c r="DO219" s="446"/>
      <c r="DP219" s="446"/>
      <c r="DQ219" s="446"/>
      <c r="DR219" s="446"/>
      <c r="DS219" s="446"/>
      <c r="DT219" s="446"/>
      <c r="DU219" s="446"/>
      <c r="DV219" s="446"/>
      <c r="DW219" s="446"/>
      <c r="DX219" s="446"/>
      <c r="DY219" s="446"/>
      <c r="DZ219" s="446"/>
      <c r="EA219" s="446"/>
      <c r="EB219" s="446"/>
      <c r="EC219" s="446"/>
      <c r="ED219" s="446"/>
      <c r="EE219" s="446"/>
      <c r="EF219" s="446"/>
      <c r="EG219" s="446"/>
      <c r="EH219" s="446"/>
      <c r="EI219" s="109"/>
      <c r="EJ219" s="109">
        <f t="shared" ca="1" si="23"/>
        <v>62</v>
      </c>
      <c r="EK219" s="117">
        <v>13219</v>
      </c>
      <c r="EL219" s="118" t="s">
        <v>197</v>
      </c>
      <c r="EM219" s="109"/>
      <c r="EN219" s="109"/>
      <c r="EO219" s="446"/>
      <c r="EP219" s="446"/>
      <c r="EQ219" s="446"/>
      <c r="ER219" s="446"/>
      <c r="ES219" s="446"/>
      <c r="ET219" s="446"/>
      <c r="EU219" s="446"/>
      <c r="EV219" s="446"/>
      <c r="EW219" s="446"/>
      <c r="EX219" s="446"/>
      <c r="EY219" s="447"/>
      <c r="EZ219" s="447"/>
      <c r="FA219" s="447"/>
      <c r="FB219" s="447"/>
      <c r="FC219" s="444"/>
      <c r="FD219" s="444"/>
      <c r="FE219" s="444"/>
      <c r="FF219" s="444"/>
      <c r="FG219" s="444"/>
      <c r="FH219" s="444"/>
      <c r="FI219" s="444"/>
      <c r="FJ219" s="444"/>
      <c r="FK219" s="444"/>
      <c r="FL219" s="444"/>
      <c r="FM219" s="444"/>
      <c r="FN219" s="444"/>
      <c r="FO219" s="444"/>
      <c r="FP219" s="444"/>
      <c r="FQ219" s="444"/>
      <c r="FR219" s="444"/>
      <c r="FS219" s="444"/>
      <c r="FT219" s="444"/>
      <c r="FU219" s="444"/>
      <c r="FV219" s="444"/>
      <c r="FW219" s="444"/>
      <c r="FX219" s="444"/>
    </row>
    <row r="220" spans="1:180" ht="17.25" hidden="1" customHeight="1">
      <c r="A220" s="444"/>
      <c r="B220" s="444"/>
      <c r="C220" s="444"/>
      <c r="D220" s="444"/>
      <c r="E220" s="444"/>
      <c r="F220" s="444"/>
      <c r="G220" s="444"/>
      <c r="H220" s="444"/>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44"/>
      <c r="AY220" s="444"/>
      <c r="AZ220" s="444"/>
      <c r="BA220" s="444"/>
      <c r="BB220" s="444"/>
      <c r="BC220" s="444"/>
      <c r="BD220" s="444"/>
      <c r="BE220" s="444"/>
      <c r="BF220" s="444"/>
      <c r="BG220" s="444"/>
      <c r="BH220" s="444"/>
      <c r="BI220" s="444"/>
      <c r="BJ220" s="444"/>
      <c r="BK220" s="444"/>
      <c r="BL220" s="444"/>
      <c r="BM220" s="444"/>
      <c r="BN220" s="444"/>
      <c r="BO220" s="444"/>
      <c r="BP220" s="444"/>
      <c r="BQ220" s="444"/>
      <c r="BR220" s="444"/>
      <c r="BS220" s="444"/>
      <c r="BT220" s="444"/>
      <c r="BU220" s="444"/>
      <c r="BV220" s="444"/>
      <c r="BW220" s="444"/>
      <c r="BX220" s="444"/>
      <c r="BY220" s="444"/>
      <c r="BZ220" s="444"/>
      <c r="CA220" s="444"/>
      <c r="CB220" s="444"/>
      <c r="CC220" s="444"/>
      <c r="CD220" s="444"/>
      <c r="CE220" s="444"/>
      <c r="CF220" s="444"/>
      <c r="CG220" s="444"/>
      <c r="CH220" s="444"/>
      <c r="CI220" s="444"/>
      <c r="CJ220" s="444"/>
      <c r="CK220" s="444"/>
      <c r="CL220" s="444"/>
      <c r="CM220" s="444"/>
      <c r="CN220" s="444"/>
      <c r="CO220" s="444"/>
      <c r="CP220" s="444"/>
      <c r="CQ220" s="444"/>
      <c r="CR220" s="446"/>
      <c r="CS220" s="446"/>
      <c r="CT220" s="446"/>
      <c r="CU220" s="109"/>
      <c r="CV220" s="109">
        <f t="shared" ca="1" si="17"/>
        <v>63</v>
      </c>
      <c r="CW220" s="117">
        <v>140</v>
      </c>
      <c r="CX220" s="119" t="s">
        <v>225</v>
      </c>
      <c r="CY220" s="109"/>
      <c r="CZ220" s="109"/>
      <c r="DA220" s="446"/>
      <c r="DB220" s="446"/>
      <c r="DC220" s="446"/>
      <c r="DD220" s="446"/>
      <c r="DE220" s="446"/>
      <c r="DF220" s="446"/>
      <c r="DG220" s="109"/>
      <c r="DH220" s="109">
        <f t="shared" ca="1" si="20"/>
        <v>63</v>
      </c>
      <c r="DI220" s="117">
        <v>66</v>
      </c>
      <c r="DJ220" s="119" t="s">
        <v>229</v>
      </c>
      <c r="DK220" s="109"/>
      <c r="DL220" s="109"/>
      <c r="DM220" s="446"/>
      <c r="DN220" s="446"/>
      <c r="DO220" s="446"/>
      <c r="DP220" s="446"/>
      <c r="DQ220" s="446"/>
      <c r="DR220" s="446"/>
      <c r="DS220" s="446"/>
      <c r="DT220" s="446"/>
      <c r="DU220" s="446"/>
      <c r="DV220" s="446"/>
      <c r="DW220" s="446"/>
      <c r="DX220" s="446"/>
      <c r="DY220" s="446"/>
      <c r="DZ220" s="446"/>
      <c r="EA220" s="446"/>
      <c r="EB220" s="446"/>
      <c r="EC220" s="446"/>
      <c r="ED220" s="446"/>
      <c r="EE220" s="446"/>
      <c r="EF220" s="446"/>
      <c r="EG220" s="446"/>
      <c r="EH220" s="446"/>
      <c r="EI220" s="109"/>
      <c r="EJ220" s="109">
        <f t="shared" ca="1" si="23"/>
        <v>63</v>
      </c>
      <c r="EK220" s="117">
        <v>13220</v>
      </c>
      <c r="EL220" s="118" t="s">
        <v>198</v>
      </c>
      <c r="EM220" s="109"/>
      <c r="EN220" s="109"/>
      <c r="EO220" s="446"/>
      <c r="EP220" s="446"/>
      <c r="EQ220" s="446"/>
      <c r="ER220" s="446"/>
      <c r="ES220" s="446"/>
      <c r="ET220" s="446"/>
      <c r="EU220" s="446"/>
      <c r="EV220" s="446"/>
      <c r="EW220" s="446"/>
      <c r="EX220" s="446"/>
      <c r="EY220" s="447"/>
      <c r="EZ220" s="447"/>
      <c r="FA220" s="447"/>
      <c r="FB220" s="447"/>
      <c r="FC220" s="444"/>
      <c r="FD220" s="444"/>
      <c r="FE220" s="444"/>
      <c r="FF220" s="444"/>
      <c r="FG220" s="444"/>
      <c r="FH220" s="444"/>
      <c r="FI220" s="444"/>
      <c r="FJ220" s="444"/>
      <c r="FK220" s="444"/>
      <c r="FL220" s="444"/>
      <c r="FM220" s="444"/>
      <c r="FN220" s="444"/>
      <c r="FO220" s="444"/>
      <c r="FP220" s="444"/>
      <c r="FQ220" s="444"/>
      <c r="FR220" s="444"/>
      <c r="FS220" s="444"/>
      <c r="FT220" s="444"/>
      <c r="FU220" s="444"/>
      <c r="FV220" s="444"/>
      <c r="FW220" s="444"/>
      <c r="FX220" s="444"/>
    </row>
    <row r="221" spans="1:180" ht="17.25" hidden="1" customHeight="1">
      <c r="A221" s="444"/>
      <c r="B221" s="444"/>
      <c r="C221" s="444"/>
      <c r="D221" s="444"/>
      <c r="E221" s="444"/>
      <c r="F221" s="444"/>
      <c r="G221" s="444"/>
      <c r="H221" s="444"/>
      <c r="I221" s="444"/>
      <c r="J221" s="444"/>
      <c r="K221" s="444"/>
      <c r="L221" s="444"/>
      <c r="M221" s="444"/>
      <c r="N221" s="444"/>
      <c r="O221" s="444"/>
      <c r="P221" s="444"/>
      <c r="Q221" s="444"/>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c r="AW221" s="444"/>
      <c r="AX221" s="444"/>
      <c r="AY221" s="444"/>
      <c r="AZ221" s="444"/>
      <c r="BA221" s="444"/>
      <c r="BB221" s="444"/>
      <c r="BC221" s="444"/>
      <c r="BD221" s="444"/>
      <c r="BE221" s="444"/>
      <c r="BF221" s="444"/>
      <c r="BG221" s="444"/>
      <c r="BH221" s="444"/>
      <c r="BI221" s="444"/>
      <c r="BJ221" s="444"/>
      <c r="BK221" s="444"/>
      <c r="BL221" s="444"/>
      <c r="BM221" s="444"/>
      <c r="BN221" s="444"/>
      <c r="BO221" s="444"/>
      <c r="BP221" s="444"/>
      <c r="BQ221" s="444"/>
      <c r="BR221" s="444"/>
      <c r="BS221" s="444"/>
      <c r="BT221" s="444"/>
      <c r="BU221" s="444"/>
      <c r="BV221" s="444"/>
      <c r="BW221" s="444"/>
      <c r="BX221" s="444"/>
      <c r="BY221" s="444"/>
      <c r="BZ221" s="444"/>
      <c r="CA221" s="444"/>
      <c r="CB221" s="444"/>
      <c r="CC221" s="444"/>
      <c r="CD221" s="444"/>
      <c r="CE221" s="444"/>
      <c r="CF221" s="444"/>
      <c r="CG221" s="444"/>
      <c r="CH221" s="444"/>
      <c r="CI221" s="444"/>
      <c r="CJ221" s="444"/>
      <c r="CK221" s="444"/>
      <c r="CL221" s="444"/>
      <c r="CM221" s="444"/>
      <c r="CN221" s="444"/>
      <c r="CO221" s="444"/>
      <c r="CP221" s="444"/>
      <c r="CQ221" s="444"/>
      <c r="CR221" s="446"/>
      <c r="CS221" s="446"/>
      <c r="CT221" s="446"/>
      <c r="CU221" s="109"/>
      <c r="CV221" s="109">
        <f t="shared" ca="1" si="17"/>
        <v>64</v>
      </c>
      <c r="CW221" s="117">
        <v>141</v>
      </c>
      <c r="CX221" s="119" t="s">
        <v>227</v>
      </c>
      <c r="CY221" s="109"/>
      <c r="CZ221" s="109"/>
      <c r="DA221" s="446"/>
      <c r="DB221" s="446"/>
      <c r="DC221" s="446"/>
      <c r="DD221" s="446"/>
      <c r="DE221" s="446"/>
      <c r="DF221" s="446"/>
      <c r="DG221" s="109"/>
      <c r="DH221" s="109">
        <f t="shared" ca="1" si="20"/>
        <v>64</v>
      </c>
      <c r="DI221" s="117">
        <v>67</v>
      </c>
      <c r="DJ221" s="119" t="s">
        <v>231</v>
      </c>
      <c r="DK221" s="109"/>
      <c r="DL221" s="109"/>
      <c r="DM221" s="446"/>
      <c r="DN221" s="446"/>
      <c r="DO221" s="446"/>
      <c r="DP221" s="446"/>
      <c r="DQ221" s="446"/>
      <c r="DR221" s="446"/>
      <c r="DS221" s="446"/>
      <c r="DT221" s="446"/>
      <c r="DU221" s="446"/>
      <c r="DV221" s="446"/>
      <c r="DW221" s="446"/>
      <c r="DX221" s="446"/>
      <c r="DY221" s="446"/>
      <c r="DZ221" s="446"/>
      <c r="EA221" s="446"/>
      <c r="EB221" s="446"/>
      <c r="EC221" s="446"/>
      <c r="ED221" s="446"/>
      <c r="EE221" s="446"/>
      <c r="EF221" s="446"/>
      <c r="EG221" s="446"/>
      <c r="EH221" s="446"/>
      <c r="EI221" s="109"/>
      <c r="EJ221" s="109">
        <f t="shared" ca="1" si="23"/>
        <v>64</v>
      </c>
      <c r="EK221" s="117">
        <v>13221</v>
      </c>
      <c r="EL221" s="118" t="s">
        <v>199</v>
      </c>
      <c r="EM221" s="109"/>
      <c r="EN221" s="109"/>
      <c r="EO221" s="446"/>
      <c r="EP221" s="446"/>
      <c r="EQ221" s="446"/>
      <c r="ER221" s="446"/>
      <c r="ES221" s="446"/>
      <c r="ET221" s="446"/>
      <c r="EU221" s="446"/>
      <c r="EV221" s="446"/>
      <c r="EW221" s="446"/>
      <c r="EX221" s="446"/>
      <c r="EY221" s="447"/>
      <c r="EZ221" s="447"/>
      <c r="FA221" s="447"/>
      <c r="FB221" s="447"/>
      <c r="FC221" s="444"/>
      <c r="FD221" s="444"/>
      <c r="FE221" s="444"/>
      <c r="FF221" s="444"/>
      <c r="FG221" s="444"/>
      <c r="FH221" s="444"/>
      <c r="FI221" s="444"/>
      <c r="FJ221" s="444"/>
      <c r="FK221" s="444"/>
      <c r="FL221" s="444"/>
      <c r="FM221" s="444"/>
      <c r="FN221" s="444"/>
      <c r="FO221" s="444"/>
      <c r="FP221" s="444"/>
      <c r="FQ221" s="444"/>
      <c r="FR221" s="444"/>
      <c r="FS221" s="444"/>
      <c r="FT221" s="444"/>
      <c r="FU221" s="444"/>
      <c r="FV221" s="444"/>
      <c r="FW221" s="444"/>
      <c r="FX221" s="444"/>
    </row>
    <row r="222" spans="1:180" ht="17.25" hidden="1" customHeight="1">
      <c r="A222" s="444"/>
      <c r="B222" s="444"/>
      <c r="C222" s="444"/>
      <c r="D222" s="444"/>
      <c r="E222" s="444"/>
      <c r="F222" s="444"/>
      <c r="G222" s="444"/>
      <c r="H222" s="444"/>
      <c r="I222" s="444"/>
      <c r="J222" s="444"/>
      <c r="K222" s="444"/>
      <c r="L222" s="444"/>
      <c r="M222" s="444"/>
      <c r="N222" s="444"/>
      <c r="O222" s="444"/>
      <c r="P222" s="444"/>
      <c r="Q222" s="444"/>
      <c r="R222" s="444"/>
      <c r="S222" s="444"/>
      <c r="T222" s="444"/>
      <c r="U222" s="444"/>
      <c r="V222" s="444"/>
      <c r="W222" s="444"/>
      <c r="X222" s="444"/>
      <c r="Y222" s="444"/>
      <c r="Z222" s="444"/>
      <c r="AA222" s="444"/>
      <c r="AB222" s="444"/>
      <c r="AC222" s="444"/>
      <c r="AD222" s="444"/>
      <c r="AE222" s="444"/>
      <c r="AF222" s="444"/>
      <c r="AG222" s="444"/>
      <c r="AH222" s="444"/>
      <c r="AI222" s="444"/>
      <c r="AJ222" s="444"/>
      <c r="AK222" s="444"/>
      <c r="AL222" s="444"/>
      <c r="AM222" s="444"/>
      <c r="AN222" s="444"/>
      <c r="AO222" s="444"/>
      <c r="AP222" s="444"/>
      <c r="AQ222" s="444"/>
      <c r="AR222" s="444"/>
      <c r="AS222" s="444"/>
      <c r="AT222" s="444"/>
      <c r="AU222" s="444"/>
      <c r="AV222" s="444"/>
      <c r="AW222" s="444"/>
      <c r="AX222" s="444"/>
      <c r="AY222" s="444"/>
      <c r="AZ222" s="444"/>
      <c r="BA222" s="444"/>
      <c r="BB222" s="444"/>
      <c r="BC222" s="444"/>
      <c r="BD222" s="444"/>
      <c r="BE222" s="444"/>
      <c r="BF222" s="444"/>
      <c r="BG222" s="444"/>
      <c r="BH222" s="444"/>
      <c r="BI222" s="444"/>
      <c r="BJ222" s="444"/>
      <c r="BK222" s="444"/>
      <c r="BL222" s="444"/>
      <c r="BM222" s="444"/>
      <c r="BN222" s="444"/>
      <c r="BO222" s="444"/>
      <c r="BP222" s="444"/>
      <c r="BQ222" s="444"/>
      <c r="BR222" s="444"/>
      <c r="BS222" s="444"/>
      <c r="BT222" s="444"/>
      <c r="BU222" s="444"/>
      <c r="BV222" s="444"/>
      <c r="BW222" s="444"/>
      <c r="BX222" s="444"/>
      <c r="BY222" s="444"/>
      <c r="BZ222" s="444"/>
      <c r="CA222" s="444"/>
      <c r="CB222" s="444"/>
      <c r="CC222" s="444"/>
      <c r="CD222" s="444"/>
      <c r="CE222" s="444"/>
      <c r="CF222" s="444"/>
      <c r="CG222" s="444"/>
      <c r="CH222" s="444"/>
      <c r="CI222" s="444"/>
      <c r="CJ222" s="444"/>
      <c r="CK222" s="444"/>
      <c r="CL222" s="444"/>
      <c r="CM222" s="444"/>
      <c r="CN222" s="444"/>
      <c r="CO222" s="444"/>
      <c r="CP222" s="444"/>
      <c r="CQ222" s="444"/>
      <c r="CR222" s="446"/>
      <c r="CS222" s="446"/>
      <c r="CT222" s="446"/>
      <c r="CU222" s="109"/>
      <c r="CV222" s="109">
        <f t="shared" ref="CV222:CV255" ca="1" si="27">CELL("row",CW222)-CV$157</f>
        <v>65</v>
      </c>
      <c r="CW222" s="117">
        <v>142</v>
      </c>
      <c r="CX222" s="119" t="s">
        <v>228</v>
      </c>
      <c r="CY222" s="109"/>
      <c r="CZ222" s="109"/>
      <c r="DA222" s="446"/>
      <c r="DB222" s="446"/>
      <c r="DC222" s="446"/>
      <c r="DD222" s="446"/>
      <c r="DE222" s="446"/>
      <c r="DF222" s="446"/>
      <c r="DG222" s="109"/>
      <c r="DH222" s="109">
        <f t="shared" ref="DH222:DH247" ca="1" si="28">CELL("row",DI222)-DH$157</f>
        <v>65</v>
      </c>
      <c r="DI222" s="117">
        <v>68</v>
      </c>
      <c r="DJ222" s="119" t="s">
        <v>512</v>
      </c>
      <c r="DK222" s="109"/>
      <c r="DL222" s="109"/>
      <c r="DM222" s="446"/>
      <c r="DN222" s="446"/>
      <c r="DO222" s="446"/>
      <c r="DP222" s="446"/>
      <c r="DQ222" s="446"/>
      <c r="DR222" s="446"/>
      <c r="DS222" s="446"/>
      <c r="DT222" s="446"/>
      <c r="DU222" s="446"/>
      <c r="DV222" s="446"/>
      <c r="DW222" s="446"/>
      <c r="DX222" s="446"/>
      <c r="DY222" s="446"/>
      <c r="DZ222" s="446"/>
      <c r="EA222" s="446"/>
      <c r="EB222" s="446"/>
      <c r="EC222" s="446"/>
      <c r="ED222" s="446"/>
      <c r="EE222" s="446"/>
      <c r="EF222" s="446"/>
      <c r="EG222" s="446"/>
      <c r="EH222" s="446"/>
      <c r="EI222" s="109"/>
      <c r="EJ222" s="109">
        <f t="shared" ref="EJ222:EJ258" ca="1" si="29">CELL("row",EK222)-EJ$157</f>
        <v>65</v>
      </c>
      <c r="EK222" s="117">
        <v>13222</v>
      </c>
      <c r="EL222" s="118" t="s">
        <v>200</v>
      </c>
      <c r="EM222" s="109"/>
      <c r="EN222" s="109"/>
      <c r="EO222" s="446"/>
      <c r="EP222" s="446"/>
      <c r="EQ222" s="446"/>
      <c r="ER222" s="446"/>
      <c r="ES222" s="446"/>
      <c r="ET222" s="446"/>
      <c r="EU222" s="446"/>
      <c r="EV222" s="446"/>
      <c r="EW222" s="446"/>
      <c r="EX222" s="446"/>
      <c r="EY222" s="447"/>
      <c r="EZ222" s="447"/>
      <c r="FA222" s="447"/>
      <c r="FB222" s="447"/>
      <c r="FC222" s="444"/>
      <c r="FD222" s="444"/>
      <c r="FE222" s="444"/>
      <c r="FF222" s="444"/>
      <c r="FG222" s="444"/>
      <c r="FH222" s="444"/>
      <c r="FI222" s="444"/>
      <c r="FJ222" s="444"/>
      <c r="FK222" s="444"/>
      <c r="FL222" s="444"/>
      <c r="FM222" s="444"/>
      <c r="FN222" s="444"/>
      <c r="FO222" s="444"/>
      <c r="FP222" s="444"/>
      <c r="FQ222" s="444"/>
      <c r="FR222" s="444"/>
      <c r="FS222" s="444"/>
      <c r="FT222" s="444"/>
      <c r="FU222" s="444"/>
      <c r="FV222" s="444"/>
      <c r="FW222" s="444"/>
      <c r="FX222" s="444"/>
    </row>
    <row r="223" spans="1:180" ht="17.25" hidden="1" customHeight="1">
      <c r="A223" s="444"/>
      <c r="B223" s="444"/>
      <c r="C223" s="444"/>
      <c r="D223" s="444"/>
      <c r="E223" s="444"/>
      <c r="F223" s="444"/>
      <c r="G223" s="444"/>
      <c r="H223" s="444"/>
      <c r="I223" s="444"/>
      <c r="J223" s="444"/>
      <c r="K223" s="444"/>
      <c r="L223" s="444"/>
      <c r="M223" s="444"/>
      <c r="N223" s="444"/>
      <c r="O223" s="444"/>
      <c r="P223" s="444"/>
      <c r="Q223" s="444"/>
      <c r="R223" s="444"/>
      <c r="S223" s="444"/>
      <c r="T223" s="444"/>
      <c r="U223" s="444"/>
      <c r="V223" s="444"/>
      <c r="W223" s="444"/>
      <c r="X223" s="444"/>
      <c r="Y223" s="444"/>
      <c r="Z223" s="444"/>
      <c r="AA223" s="444"/>
      <c r="AB223" s="444"/>
      <c r="AC223" s="444"/>
      <c r="AD223" s="444"/>
      <c r="AE223" s="444"/>
      <c r="AF223" s="444"/>
      <c r="AG223" s="444"/>
      <c r="AH223" s="444"/>
      <c r="AI223" s="444"/>
      <c r="AJ223" s="444"/>
      <c r="AK223" s="444"/>
      <c r="AL223" s="444"/>
      <c r="AM223" s="444"/>
      <c r="AN223" s="444"/>
      <c r="AO223" s="444"/>
      <c r="AP223" s="444"/>
      <c r="AQ223" s="444"/>
      <c r="AR223" s="444"/>
      <c r="AS223" s="444"/>
      <c r="AT223" s="444"/>
      <c r="AU223" s="444"/>
      <c r="AV223" s="444"/>
      <c r="AW223" s="444"/>
      <c r="AX223" s="444"/>
      <c r="AY223" s="444"/>
      <c r="AZ223" s="444"/>
      <c r="BA223" s="444"/>
      <c r="BB223" s="444"/>
      <c r="BC223" s="444"/>
      <c r="BD223" s="444"/>
      <c r="BE223" s="444"/>
      <c r="BF223" s="444"/>
      <c r="BG223" s="444"/>
      <c r="BH223" s="444"/>
      <c r="BI223" s="444"/>
      <c r="BJ223" s="444"/>
      <c r="BK223" s="444"/>
      <c r="BL223" s="444"/>
      <c r="BM223" s="444"/>
      <c r="BN223" s="444"/>
      <c r="BO223" s="444"/>
      <c r="BP223" s="444"/>
      <c r="BQ223" s="444"/>
      <c r="BR223" s="444"/>
      <c r="BS223" s="444"/>
      <c r="BT223" s="444"/>
      <c r="BU223" s="444"/>
      <c r="BV223" s="444"/>
      <c r="BW223" s="444"/>
      <c r="BX223" s="444"/>
      <c r="BY223" s="444"/>
      <c r="BZ223" s="444"/>
      <c r="CA223" s="444"/>
      <c r="CB223" s="444"/>
      <c r="CC223" s="444"/>
      <c r="CD223" s="444"/>
      <c r="CE223" s="444"/>
      <c r="CF223" s="444"/>
      <c r="CG223" s="444"/>
      <c r="CH223" s="444"/>
      <c r="CI223" s="444"/>
      <c r="CJ223" s="444"/>
      <c r="CK223" s="444"/>
      <c r="CL223" s="444"/>
      <c r="CM223" s="444"/>
      <c r="CN223" s="444"/>
      <c r="CO223" s="444"/>
      <c r="CP223" s="444"/>
      <c r="CQ223" s="444"/>
      <c r="CR223" s="446"/>
      <c r="CS223" s="446"/>
      <c r="CT223" s="446"/>
      <c r="CU223" s="109"/>
      <c r="CV223" s="109">
        <f t="shared" ca="1" si="27"/>
        <v>66</v>
      </c>
      <c r="CW223" s="117">
        <v>143</v>
      </c>
      <c r="CX223" s="119" t="s">
        <v>230</v>
      </c>
      <c r="CY223" s="109"/>
      <c r="CZ223" s="109"/>
      <c r="DA223" s="446"/>
      <c r="DB223" s="446"/>
      <c r="DC223" s="446"/>
      <c r="DD223" s="446"/>
      <c r="DE223" s="446"/>
      <c r="DF223" s="446"/>
      <c r="DG223" s="109"/>
      <c r="DH223" s="109">
        <f t="shared" ca="1" si="28"/>
        <v>66</v>
      </c>
      <c r="DI223" s="117">
        <v>69</v>
      </c>
      <c r="DJ223" s="119" t="s">
        <v>513</v>
      </c>
      <c r="DK223" s="109"/>
      <c r="DL223" s="109"/>
      <c r="DM223" s="446"/>
      <c r="DN223" s="446"/>
      <c r="DO223" s="446"/>
      <c r="DP223" s="446"/>
      <c r="DQ223" s="446"/>
      <c r="DR223" s="446"/>
      <c r="DS223" s="446"/>
      <c r="DT223" s="446"/>
      <c r="DU223" s="446"/>
      <c r="DV223" s="446"/>
      <c r="DW223" s="446"/>
      <c r="DX223" s="446"/>
      <c r="DY223" s="446"/>
      <c r="DZ223" s="446"/>
      <c r="EA223" s="446"/>
      <c r="EB223" s="446"/>
      <c r="EC223" s="446"/>
      <c r="ED223" s="446"/>
      <c r="EE223" s="446"/>
      <c r="EF223" s="446"/>
      <c r="EG223" s="446"/>
      <c r="EH223" s="446"/>
      <c r="EI223" s="109"/>
      <c r="EJ223" s="109">
        <f t="shared" ca="1" si="29"/>
        <v>66</v>
      </c>
      <c r="EK223" s="117">
        <v>13223</v>
      </c>
      <c r="EL223" s="118" t="s">
        <v>202</v>
      </c>
      <c r="EM223" s="109"/>
      <c r="EN223" s="109"/>
      <c r="EO223" s="446"/>
      <c r="EP223" s="446"/>
      <c r="EQ223" s="446"/>
      <c r="ER223" s="446"/>
      <c r="ES223" s="446"/>
      <c r="ET223" s="446"/>
      <c r="EU223" s="446"/>
      <c r="EV223" s="446"/>
      <c r="EW223" s="446"/>
      <c r="EX223" s="446"/>
      <c r="EY223" s="447"/>
      <c r="EZ223" s="447"/>
      <c r="FA223" s="447"/>
      <c r="FB223" s="447"/>
      <c r="FC223" s="444"/>
      <c r="FD223" s="444"/>
      <c r="FE223" s="444"/>
      <c r="FF223" s="444"/>
      <c r="FG223" s="444"/>
      <c r="FH223" s="444"/>
      <c r="FI223" s="444"/>
      <c r="FJ223" s="444"/>
      <c r="FK223" s="444"/>
      <c r="FL223" s="444"/>
      <c r="FM223" s="444"/>
      <c r="FN223" s="444"/>
      <c r="FO223" s="444"/>
      <c r="FP223" s="444"/>
      <c r="FQ223" s="444"/>
      <c r="FR223" s="444"/>
      <c r="FS223" s="444"/>
      <c r="FT223" s="444"/>
      <c r="FU223" s="444"/>
      <c r="FV223" s="444"/>
      <c r="FW223" s="444"/>
      <c r="FX223" s="444"/>
    </row>
    <row r="224" spans="1:180" ht="17.25" hidden="1" customHeight="1">
      <c r="A224" s="444"/>
      <c r="B224" s="444"/>
      <c r="C224" s="444"/>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444"/>
      <c r="AD224" s="444"/>
      <c r="AE224" s="444"/>
      <c r="AF224" s="444"/>
      <c r="AG224" s="444"/>
      <c r="AH224" s="444"/>
      <c r="AI224" s="444"/>
      <c r="AJ224" s="444"/>
      <c r="AK224" s="444"/>
      <c r="AL224" s="444"/>
      <c r="AM224" s="444"/>
      <c r="AN224" s="444"/>
      <c r="AO224" s="444"/>
      <c r="AP224" s="444"/>
      <c r="AQ224" s="444"/>
      <c r="AR224" s="444"/>
      <c r="AS224" s="444"/>
      <c r="AT224" s="444"/>
      <c r="AU224" s="444"/>
      <c r="AV224" s="444"/>
      <c r="AW224" s="444"/>
      <c r="AX224" s="444"/>
      <c r="AY224" s="444"/>
      <c r="AZ224" s="444"/>
      <c r="BA224" s="444"/>
      <c r="BB224" s="444"/>
      <c r="BC224" s="444"/>
      <c r="BD224" s="444"/>
      <c r="BE224" s="444"/>
      <c r="BF224" s="444"/>
      <c r="BG224" s="444"/>
      <c r="BH224" s="444"/>
      <c r="BI224" s="444"/>
      <c r="BJ224" s="444"/>
      <c r="BK224" s="444"/>
      <c r="BL224" s="444"/>
      <c r="BM224" s="444"/>
      <c r="BN224" s="444"/>
      <c r="BO224" s="444"/>
      <c r="BP224" s="444"/>
      <c r="BQ224" s="444"/>
      <c r="BR224" s="444"/>
      <c r="BS224" s="444"/>
      <c r="BT224" s="444"/>
      <c r="BU224" s="444"/>
      <c r="BV224" s="444"/>
      <c r="BW224" s="444"/>
      <c r="BX224" s="444"/>
      <c r="BY224" s="444"/>
      <c r="BZ224" s="444"/>
      <c r="CA224" s="444"/>
      <c r="CB224" s="444"/>
      <c r="CC224" s="444"/>
      <c r="CD224" s="444"/>
      <c r="CE224" s="444"/>
      <c r="CF224" s="444"/>
      <c r="CG224" s="444"/>
      <c r="CH224" s="444"/>
      <c r="CI224" s="444"/>
      <c r="CJ224" s="444"/>
      <c r="CK224" s="444"/>
      <c r="CL224" s="444"/>
      <c r="CM224" s="444"/>
      <c r="CN224" s="444"/>
      <c r="CO224" s="444"/>
      <c r="CP224" s="444"/>
      <c r="CQ224" s="444"/>
      <c r="CR224" s="446"/>
      <c r="CS224" s="446"/>
      <c r="CT224" s="446"/>
      <c r="CU224" s="109"/>
      <c r="CV224" s="109">
        <f t="shared" ca="1" si="27"/>
        <v>67</v>
      </c>
      <c r="CW224" s="117">
        <v>150</v>
      </c>
      <c r="CX224" s="119" t="s">
        <v>232</v>
      </c>
      <c r="CY224" s="109"/>
      <c r="CZ224" s="109"/>
      <c r="DA224" s="446"/>
      <c r="DB224" s="446"/>
      <c r="DC224" s="446"/>
      <c r="DD224" s="446"/>
      <c r="DE224" s="446"/>
      <c r="DF224" s="446"/>
      <c r="DG224" s="109"/>
      <c r="DH224" s="109">
        <f t="shared" ca="1" si="28"/>
        <v>67</v>
      </c>
      <c r="DI224" s="117">
        <v>70</v>
      </c>
      <c r="DJ224" s="119" t="s">
        <v>514</v>
      </c>
      <c r="DK224" s="109"/>
      <c r="DL224" s="109"/>
      <c r="DM224" s="446"/>
      <c r="DN224" s="446"/>
      <c r="DO224" s="446"/>
      <c r="DP224" s="446"/>
      <c r="DQ224" s="446"/>
      <c r="DR224" s="446"/>
      <c r="DS224" s="446"/>
      <c r="DT224" s="446"/>
      <c r="DU224" s="446"/>
      <c r="DV224" s="446"/>
      <c r="DW224" s="446"/>
      <c r="DX224" s="446"/>
      <c r="DY224" s="446"/>
      <c r="DZ224" s="446"/>
      <c r="EA224" s="446"/>
      <c r="EB224" s="446"/>
      <c r="EC224" s="446"/>
      <c r="ED224" s="446"/>
      <c r="EE224" s="446"/>
      <c r="EF224" s="446"/>
      <c r="EG224" s="446"/>
      <c r="EH224" s="446"/>
      <c r="EI224" s="109"/>
      <c r="EJ224" s="109">
        <f t="shared" ca="1" si="29"/>
        <v>67</v>
      </c>
      <c r="EK224" s="117">
        <v>13224</v>
      </c>
      <c r="EL224" s="118" t="s">
        <v>204</v>
      </c>
      <c r="EM224" s="109"/>
      <c r="EN224" s="109"/>
      <c r="EO224" s="446"/>
      <c r="EP224" s="446"/>
      <c r="EQ224" s="446"/>
      <c r="ER224" s="446"/>
      <c r="ES224" s="446"/>
      <c r="ET224" s="446"/>
      <c r="EU224" s="446"/>
      <c r="EV224" s="446"/>
      <c r="EW224" s="446"/>
      <c r="EX224" s="446"/>
      <c r="EY224" s="447"/>
      <c r="EZ224" s="447"/>
      <c r="FA224" s="447"/>
      <c r="FB224" s="447"/>
      <c r="FC224" s="444"/>
      <c r="FD224" s="444"/>
      <c r="FE224" s="444"/>
      <c r="FF224" s="444"/>
      <c r="FG224" s="444"/>
      <c r="FH224" s="444"/>
      <c r="FI224" s="444"/>
      <c r="FJ224" s="444"/>
      <c r="FK224" s="444"/>
      <c r="FL224" s="444"/>
      <c r="FM224" s="444"/>
      <c r="FN224" s="444"/>
      <c r="FO224" s="444"/>
      <c r="FP224" s="444"/>
      <c r="FQ224" s="444"/>
      <c r="FR224" s="444"/>
      <c r="FS224" s="444"/>
      <c r="FT224" s="444"/>
      <c r="FU224" s="444"/>
      <c r="FV224" s="444"/>
      <c r="FW224" s="444"/>
      <c r="FX224" s="444"/>
    </row>
    <row r="225" spans="1:180" ht="17.25" hidden="1" customHeight="1">
      <c r="A225" s="444"/>
      <c r="B225" s="444"/>
      <c r="C225" s="444"/>
      <c r="D225" s="444"/>
      <c r="E225" s="444"/>
      <c r="F225" s="444"/>
      <c r="G225" s="444"/>
      <c r="H225" s="444"/>
      <c r="I225" s="444"/>
      <c r="J225" s="444"/>
      <c r="K225" s="444"/>
      <c r="L225" s="444"/>
      <c r="M225" s="444"/>
      <c r="N225" s="444"/>
      <c r="O225" s="444"/>
      <c r="P225" s="444"/>
      <c r="Q225" s="444"/>
      <c r="R225" s="444"/>
      <c r="S225" s="444"/>
      <c r="T225" s="444"/>
      <c r="U225" s="444"/>
      <c r="V225" s="444"/>
      <c r="W225" s="444"/>
      <c r="X225" s="444"/>
      <c r="Y225" s="444"/>
      <c r="Z225" s="444"/>
      <c r="AA225" s="444"/>
      <c r="AB225" s="444"/>
      <c r="AC225" s="444"/>
      <c r="AD225" s="444"/>
      <c r="AE225" s="444"/>
      <c r="AF225" s="444"/>
      <c r="AG225" s="444"/>
      <c r="AH225" s="444"/>
      <c r="AI225" s="444"/>
      <c r="AJ225" s="444"/>
      <c r="AK225" s="444"/>
      <c r="AL225" s="444"/>
      <c r="AM225" s="444"/>
      <c r="AN225" s="444"/>
      <c r="AO225" s="444"/>
      <c r="AP225" s="444"/>
      <c r="AQ225" s="444"/>
      <c r="AR225" s="444"/>
      <c r="AS225" s="444"/>
      <c r="AT225" s="444"/>
      <c r="AU225" s="444"/>
      <c r="AV225" s="444"/>
      <c r="AW225" s="444"/>
      <c r="AX225" s="444"/>
      <c r="AY225" s="444"/>
      <c r="AZ225" s="444"/>
      <c r="BA225" s="444"/>
      <c r="BB225" s="444"/>
      <c r="BC225" s="444"/>
      <c r="BD225" s="444"/>
      <c r="BE225" s="444"/>
      <c r="BF225" s="444"/>
      <c r="BG225" s="444"/>
      <c r="BH225" s="444"/>
      <c r="BI225" s="444"/>
      <c r="BJ225" s="444"/>
      <c r="BK225" s="444"/>
      <c r="BL225" s="444"/>
      <c r="BM225" s="444"/>
      <c r="BN225" s="444"/>
      <c r="BO225" s="444"/>
      <c r="BP225" s="444"/>
      <c r="BQ225" s="444"/>
      <c r="BR225" s="444"/>
      <c r="BS225" s="444"/>
      <c r="BT225" s="444"/>
      <c r="BU225" s="444"/>
      <c r="BV225" s="444"/>
      <c r="BW225" s="444"/>
      <c r="BX225" s="444"/>
      <c r="BY225" s="444"/>
      <c r="BZ225" s="444"/>
      <c r="CA225" s="444"/>
      <c r="CB225" s="444"/>
      <c r="CC225" s="444"/>
      <c r="CD225" s="444"/>
      <c r="CE225" s="444"/>
      <c r="CF225" s="444"/>
      <c r="CG225" s="444"/>
      <c r="CH225" s="444"/>
      <c r="CI225" s="444"/>
      <c r="CJ225" s="444"/>
      <c r="CK225" s="444"/>
      <c r="CL225" s="444"/>
      <c r="CM225" s="444"/>
      <c r="CN225" s="444"/>
      <c r="CO225" s="444"/>
      <c r="CP225" s="444"/>
      <c r="CQ225" s="444"/>
      <c r="CR225" s="446"/>
      <c r="CS225" s="446"/>
      <c r="CT225" s="446"/>
      <c r="CU225" s="109"/>
      <c r="CV225" s="109">
        <f t="shared" ca="1" si="27"/>
        <v>68</v>
      </c>
      <c r="CW225" s="117">
        <v>160</v>
      </c>
      <c r="CX225" s="119" t="s">
        <v>101</v>
      </c>
      <c r="CY225" s="109"/>
      <c r="CZ225" s="109"/>
      <c r="DA225" s="446"/>
      <c r="DB225" s="446"/>
      <c r="DC225" s="446"/>
      <c r="DD225" s="446"/>
      <c r="DE225" s="446"/>
      <c r="DF225" s="446"/>
      <c r="DG225" s="109"/>
      <c r="DH225" s="109">
        <f t="shared" ca="1" si="28"/>
        <v>68</v>
      </c>
      <c r="DI225" s="117">
        <v>72</v>
      </c>
      <c r="DJ225" s="119" t="s">
        <v>515</v>
      </c>
      <c r="DK225" s="109"/>
      <c r="DL225" s="109"/>
      <c r="DM225" s="446"/>
      <c r="DN225" s="446"/>
      <c r="DO225" s="446"/>
      <c r="DP225" s="446"/>
      <c r="DQ225" s="446"/>
      <c r="DR225" s="446"/>
      <c r="DS225" s="446"/>
      <c r="DT225" s="446"/>
      <c r="DU225" s="446"/>
      <c r="DV225" s="446"/>
      <c r="DW225" s="446"/>
      <c r="DX225" s="446"/>
      <c r="DY225" s="446"/>
      <c r="DZ225" s="446"/>
      <c r="EA225" s="446"/>
      <c r="EB225" s="446"/>
      <c r="EC225" s="446"/>
      <c r="ED225" s="446"/>
      <c r="EE225" s="446"/>
      <c r="EF225" s="446"/>
      <c r="EG225" s="446"/>
      <c r="EH225" s="446"/>
      <c r="EI225" s="109"/>
      <c r="EJ225" s="109">
        <f t="shared" ca="1" si="29"/>
        <v>68</v>
      </c>
      <c r="EK225" s="117">
        <v>13225</v>
      </c>
      <c r="EL225" s="118" t="s">
        <v>206</v>
      </c>
      <c r="EM225" s="109"/>
      <c r="EN225" s="109"/>
      <c r="EO225" s="446"/>
      <c r="EP225" s="446"/>
      <c r="EQ225" s="446"/>
      <c r="ER225" s="446"/>
      <c r="ES225" s="446"/>
      <c r="ET225" s="446"/>
      <c r="EU225" s="446"/>
      <c r="EV225" s="446"/>
      <c r="EW225" s="446"/>
      <c r="EX225" s="446"/>
      <c r="EY225" s="447"/>
      <c r="EZ225" s="447"/>
      <c r="FA225" s="447"/>
      <c r="FB225" s="447"/>
      <c r="FC225" s="444"/>
      <c r="FD225" s="444"/>
      <c r="FE225" s="444"/>
      <c r="FF225" s="444"/>
      <c r="FG225" s="444"/>
      <c r="FH225" s="444"/>
      <c r="FI225" s="444"/>
      <c r="FJ225" s="444"/>
      <c r="FK225" s="444"/>
      <c r="FL225" s="444"/>
      <c r="FM225" s="444"/>
      <c r="FN225" s="444"/>
      <c r="FO225" s="444"/>
      <c r="FP225" s="444"/>
      <c r="FQ225" s="444"/>
      <c r="FR225" s="444"/>
      <c r="FS225" s="444"/>
      <c r="FT225" s="444"/>
      <c r="FU225" s="444"/>
      <c r="FV225" s="444"/>
      <c r="FW225" s="444"/>
      <c r="FX225" s="444"/>
    </row>
    <row r="226" spans="1:180" ht="17.25" hidden="1" customHeight="1">
      <c r="A226" s="444"/>
      <c r="B226" s="444"/>
      <c r="C226" s="444"/>
      <c r="D226" s="444"/>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4"/>
      <c r="AD226" s="444"/>
      <c r="AE226" s="444"/>
      <c r="AF226" s="444"/>
      <c r="AG226" s="444"/>
      <c r="AH226" s="444"/>
      <c r="AI226" s="444"/>
      <c r="AJ226" s="444"/>
      <c r="AK226" s="444"/>
      <c r="AL226" s="444"/>
      <c r="AM226" s="444"/>
      <c r="AN226" s="444"/>
      <c r="AO226" s="444"/>
      <c r="AP226" s="444"/>
      <c r="AQ226" s="444"/>
      <c r="AR226" s="444"/>
      <c r="AS226" s="444"/>
      <c r="AT226" s="444"/>
      <c r="AU226" s="444"/>
      <c r="AV226" s="444"/>
      <c r="AW226" s="444"/>
      <c r="AX226" s="444"/>
      <c r="AY226" s="444"/>
      <c r="AZ226" s="444"/>
      <c r="BA226" s="444"/>
      <c r="BB226" s="444"/>
      <c r="BC226" s="444"/>
      <c r="BD226" s="444"/>
      <c r="BE226" s="444"/>
      <c r="BF226" s="444"/>
      <c r="BG226" s="444"/>
      <c r="BH226" s="444"/>
      <c r="BI226" s="444"/>
      <c r="BJ226" s="444"/>
      <c r="BK226" s="444"/>
      <c r="BL226" s="444"/>
      <c r="BM226" s="444"/>
      <c r="BN226" s="444"/>
      <c r="BO226" s="444"/>
      <c r="BP226" s="444"/>
      <c r="BQ226" s="444"/>
      <c r="BR226" s="444"/>
      <c r="BS226" s="444"/>
      <c r="BT226" s="444"/>
      <c r="BU226" s="444"/>
      <c r="BV226" s="444"/>
      <c r="BW226" s="444"/>
      <c r="BX226" s="444"/>
      <c r="BY226" s="444"/>
      <c r="BZ226" s="444"/>
      <c r="CA226" s="444"/>
      <c r="CB226" s="444"/>
      <c r="CC226" s="444"/>
      <c r="CD226" s="444"/>
      <c r="CE226" s="444"/>
      <c r="CF226" s="444"/>
      <c r="CG226" s="444"/>
      <c r="CH226" s="444"/>
      <c r="CI226" s="444"/>
      <c r="CJ226" s="444"/>
      <c r="CK226" s="444"/>
      <c r="CL226" s="444"/>
      <c r="CM226" s="444"/>
      <c r="CN226" s="444"/>
      <c r="CO226" s="444"/>
      <c r="CP226" s="444"/>
      <c r="CQ226" s="444"/>
      <c r="CR226" s="446"/>
      <c r="CS226" s="446"/>
      <c r="CT226" s="446"/>
      <c r="CU226" s="109"/>
      <c r="CV226" s="109">
        <f t="shared" ca="1" si="27"/>
        <v>69</v>
      </c>
      <c r="CW226" s="117">
        <v>170</v>
      </c>
      <c r="CX226" s="119" t="s">
        <v>233</v>
      </c>
      <c r="CY226" s="109"/>
      <c r="CZ226" s="109"/>
      <c r="DA226" s="446"/>
      <c r="DB226" s="446"/>
      <c r="DC226" s="446"/>
      <c r="DD226" s="446"/>
      <c r="DE226" s="446"/>
      <c r="DF226" s="446"/>
      <c r="DG226" s="109"/>
      <c r="DH226" s="109">
        <f t="shared" ca="1" si="28"/>
        <v>69</v>
      </c>
      <c r="DI226" s="117">
        <v>73</v>
      </c>
      <c r="DJ226" s="119" t="s">
        <v>516</v>
      </c>
      <c r="DK226" s="109"/>
      <c r="DL226" s="109"/>
      <c r="DM226" s="446"/>
      <c r="DN226" s="446"/>
      <c r="DO226" s="446"/>
      <c r="DP226" s="446"/>
      <c r="DQ226" s="446"/>
      <c r="DR226" s="446"/>
      <c r="DS226" s="446"/>
      <c r="DT226" s="446"/>
      <c r="DU226" s="446"/>
      <c r="DV226" s="446"/>
      <c r="DW226" s="446"/>
      <c r="DX226" s="446"/>
      <c r="DY226" s="446"/>
      <c r="DZ226" s="446"/>
      <c r="EA226" s="446"/>
      <c r="EB226" s="446"/>
      <c r="EC226" s="446"/>
      <c r="ED226" s="446"/>
      <c r="EE226" s="446"/>
      <c r="EF226" s="446"/>
      <c r="EG226" s="446"/>
      <c r="EH226" s="446"/>
      <c r="EI226" s="109"/>
      <c r="EJ226" s="109">
        <f t="shared" ca="1" si="29"/>
        <v>69</v>
      </c>
      <c r="EK226" s="117">
        <v>13226</v>
      </c>
      <c r="EL226" s="118" t="s">
        <v>208</v>
      </c>
      <c r="EM226" s="109"/>
      <c r="EN226" s="109"/>
      <c r="EO226" s="446"/>
      <c r="EP226" s="446"/>
      <c r="EQ226" s="446"/>
      <c r="ER226" s="446"/>
      <c r="ES226" s="446"/>
      <c r="ET226" s="446"/>
      <c r="EU226" s="446"/>
      <c r="EV226" s="446"/>
      <c r="EW226" s="446"/>
      <c r="EX226" s="446"/>
      <c r="EY226" s="447"/>
      <c r="EZ226" s="447"/>
      <c r="FA226" s="447"/>
      <c r="FB226" s="447"/>
      <c r="FC226" s="444"/>
      <c r="FD226" s="444"/>
      <c r="FE226" s="444"/>
      <c r="FF226" s="444"/>
      <c r="FG226" s="444"/>
      <c r="FH226" s="444"/>
      <c r="FI226" s="444"/>
      <c r="FJ226" s="444"/>
      <c r="FK226" s="444"/>
      <c r="FL226" s="444"/>
      <c r="FM226" s="444"/>
      <c r="FN226" s="444"/>
      <c r="FO226" s="444"/>
      <c r="FP226" s="444"/>
      <c r="FQ226" s="444"/>
      <c r="FR226" s="444"/>
      <c r="FS226" s="444"/>
      <c r="FT226" s="444"/>
      <c r="FU226" s="444"/>
      <c r="FV226" s="444"/>
      <c r="FW226" s="444"/>
      <c r="FX226" s="444"/>
    </row>
    <row r="227" spans="1:180" ht="17.25" hidden="1" customHeight="1">
      <c r="A227" s="444"/>
      <c r="B227" s="444"/>
      <c r="C227" s="444"/>
      <c r="D227" s="444"/>
      <c r="E227" s="444"/>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4"/>
      <c r="AY227" s="444"/>
      <c r="AZ227" s="444"/>
      <c r="BA227" s="444"/>
      <c r="BB227" s="444"/>
      <c r="BC227" s="444"/>
      <c r="BD227" s="444"/>
      <c r="BE227" s="444"/>
      <c r="BF227" s="444"/>
      <c r="BG227" s="444"/>
      <c r="BH227" s="444"/>
      <c r="BI227" s="444"/>
      <c r="BJ227" s="444"/>
      <c r="BK227" s="444"/>
      <c r="BL227" s="444"/>
      <c r="BM227" s="444"/>
      <c r="BN227" s="444"/>
      <c r="BO227" s="444"/>
      <c r="BP227" s="444"/>
      <c r="BQ227" s="444"/>
      <c r="BR227" s="444"/>
      <c r="BS227" s="444"/>
      <c r="BT227" s="444"/>
      <c r="BU227" s="444"/>
      <c r="BV227" s="444"/>
      <c r="BW227" s="444"/>
      <c r="BX227" s="444"/>
      <c r="BY227" s="444"/>
      <c r="BZ227" s="444"/>
      <c r="CA227" s="444"/>
      <c r="CB227" s="444"/>
      <c r="CC227" s="444"/>
      <c r="CD227" s="444"/>
      <c r="CE227" s="444"/>
      <c r="CF227" s="444"/>
      <c r="CG227" s="444"/>
      <c r="CH227" s="444"/>
      <c r="CI227" s="444"/>
      <c r="CJ227" s="444"/>
      <c r="CK227" s="444"/>
      <c r="CL227" s="444"/>
      <c r="CM227" s="444"/>
      <c r="CN227" s="444"/>
      <c r="CO227" s="444"/>
      <c r="CP227" s="444"/>
      <c r="CQ227" s="444"/>
      <c r="CR227" s="446"/>
      <c r="CS227" s="446"/>
      <c r="CT227" s="446"/>
      <c r="CU227" s="109"/>
      <c r="CV227" s="109">
        <f t="shared" ca="1" si="27"/>
        <v>70</v>
      </c>
      <c r="CW227" s="117">
        <v>180</v>
      </c>
      <c r="CX227" s="119" t="s">
        <v>234</v>
      </c>
      <c r="CY227" s="109"/>
      <c r="CZ227" s="109"/>
      <c r="DA227" s="446"/>
      <c r="DB227" s="446"/>
      <c r="DC227" s="446"/>
      <c r="DD227" s="446"/>
      <c r="DE227" s="446"/>
      <c r="DF227" s="446"/>
      <c r="DG227" s="109"/>
      <c r="DH227" s="109">
        <f t="shared" ca="1" si="28"/>
        <v>70</v>
      </c>
      <c r="DI227" s="117">
        <v>74</v>
      </c>
      <c r="DJ227" s="119" t="s">
        <v>517</v>
      </c>
      <c r="DK227" s="109"/>
      <c r="DL227" s="109"/>
      <c r="DM227" s="446"/>
      <c r="DN227" s="446"/>
      <c r="DO227" s="446"/>
      <c r="DP227" s="446"/>
      <c r="DQ227" s="446"/>
      <c r="DR227" s="446"/>
      <c r="DS227" s="446"/>
      <c r="DT227" s="446"/>
      <c r="DU227" s="446"/>
      <c r="DV227" s="446"/>
      <c r="DW227" s="446"/>
      <c r="DX227" s="446"/>
      <c r="DY227" s="446"/>
      <c r="DZ227" s="446"/>
      <c r="EA227" s="446"/>
      <c r="EB227" s="446"/>
      <c r="EC227" s="446"/>
      <c r="ED227" s="446"/>
      <c r="EE227" s="446"/>
      <c r="EF227" s="446"/>
      <c r="EG227" s="446"/>
      <c r="EH227" s="446"/>
      <c r="EI227" s="109"/>
      <c r="EJ227" s="109">
        <f t="shared" ca="1" si="29"/>
        <v>70</v>
      </c>
      <c r="EK227" s="117">
        <v>13227</v>
      </c>
      <c r="EL227" s="118" t="s">
        <v>207</v>
      </c>
      <c r="EM227" s="109"/>
      <c r="EN227" s="109"/>
      <c r="EO227" s="446"/>
      <c r="EP227" s="446"/>
      <c r="EQ227" s="446"/>
      <c r="ER227" s="446"/>
      <c r="ES227" s="446"/>
      <c r="ET227" s="446"/>
      <c r="EU227" s="446"/>
      <c r="EV227" s="446"/>
      <c r="EW227" s="446"/>
      <c r="EX227" s="446"/>
      <c r="EY227" s="447"/>
      <c r="EZ227" s="447"/>
      <c r="FA227" s="447"/>
      <c r="FB227" s="447"/>
      <c r="FC227" s="444"/>
      <c r="FD227" s="444"/>
      <c r="FE227" s="444"/>
      <c r="FF227" s="444"/>
      <c r="FG227" s="444"/>
      <c r="FH227" s="444"/>
      <c r="FI227" s="444"/>
      <c r="FJ227" s="444"/>
      <c r="FK227" s="444"/>
      <c r="FL227" s="444"/>
      <c r="FM227" s="444"/>
      <c r="FN227" s="444"/>
      <c r="FO227" s="444"/>
      <c r="FP227" s="444"/>
      <c r="FQ227" s="444"/>
      <c r="FR227" s="444"/>
      <c r="FS227" s="444"/>
      <c r="FT227" s="444"/>
      <c r="FU227" s="444"/>
      <c r="FV227" s="444"/>
      <c r="FW227" s="444"/>
      <c r="FX227" s="444"/>
    </row>
    <row r="228" spans="1:180" ht="17.25" hidden="1" customHeight="1">
      <c r="A228" s="444"/>
      <c r="B228" s="444"/>
      <c r="C228" s="444"/>
      <c r="D228" s="444"/>
      <c r="E228" s="444"/>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4"/>
      <c r="AD228" s="444"/>
      <c r="AE228" s="444"/>
      <c r="AF228" s="444"/>
      <c r="AG228" s="444"/>
      <c r="AH228" s="444"/>
      <c r="AI228" s="444"/>
      <c r="AJ228" s="444"/>
      <c r="AK228" s="444"/>
      <c r="AL228" s="444"/>
      <c r="AM228" s="444"/>
      <c r="AN228" s="444"/>
      <c r="AO228" s="444"/>
      <c r="AP228" s="444"/>
      <c r="AQ228" s="444"/>
      <c r="AR228" s="444"/>
      <c r="AS228" s="444"/>
      <c r="AT228" s="444"/>
      <c r="AU228" s="444"/>
      <c r="AV228" s="444"/>
      <c r="AW228" s="444"/>
      <c r="AX228" s="444"/>
      <c r="AY228" s="444"/>
      <c r="AZ228" s="444"/>
      <c r="BA228" s="444"/>
      <c r="BB228" s="444"/>
      <c r="BC228" s="444"/>
      <c r="BD228" s="444"/>
      <c r="BE228" s="444"/>
      <c r="BF228" s="444"/>
      <c r="BG228" s="444"/>
      <c r="BH228" s="444"/>
      <c r="BI228" s="444"/>
      <c r="BJ228" s="444"/>
      <c r="BK228" s="444"/>
      <c r="BL228" s="444"/>
      <c r="BM228" s="444"/>
      <c r="BN228" s="444"/>
      <c r="BO228" s="444"/>
      <c r="BP228" s="444"/>
      <c r="BQ228" s="444"/>
      <c r="BR228" s="444"/>
      <c r="BS228" s="444"/>
      <c r="BT228" s="444"/>
      <c r="BU228" s="444"/>
      <c r="BV228" s="444"/>
      <c r="BW228" s="444"/>
      <c r="BX228" s="444"/>
      <c r="BY228" s="444"/>
      <c r="BZ228" s="444"/>
      <c r="CA228" s="444"/>
      <c r="CB228" s="444"/>
      <c r="CC228" s="444"/>
      <c r="CD228" s="444"/>
      <c r="CE228" s="444"/>
      <c r="CF228" s="444"/>
      <c r="CG228" s="444"/>
      <c r="CH228" s="444"/>
      <c r="CI228" s="444"/>
      <c r="CJ228" s="444"/>
      <c r="CK228" s="444"/>
      <c r="CL228" s="444"/>
      <c r="CM228" s="444"/>
      <c r="CN228" s="444"/>
      <c r="CO228" s="444"/>
      <c r="CP228" s="444"/>
      <c r="CQ228" s="444"/>
      <c r="CR228" s="446"/>
      <c r="CS228" s="446"/>
      <c r="CT228" s="446"/>
      <c r="CU228" s="109"/>
      <c r="CV228" s="109">
        <f t="shared" ca="1" si="27"/>
        <v>71</v>
      </c>
      <c r="CW228" s="117">
        <v>190</v>
      </c>
      <c r="CX228" s="119" t="s">
        <v>235</v>
      </c>
      <c r="CY228" s="109"/>
      <c r="CZ228" s="109"/>
      <c r="DA228" s="446"/>
      <c r="DB228" s="446"/>
      <c r="DC228" s="446"/>
      <c r="DD228" s="446"/>
      <c r="DE228" s="446"/>
      <c r="DF228" s="446"/>
      <c r="DG228" s="109"/>
      <c r="DH228" s="109">
        <f t="shared" ca="1" si="28"/>
        <v>71</v>
      </c>
      <c r="DI228" s="117">
        <v>75</v>
      </c>
      <c r="DJ228" s="119" t="s">
        <v>518</v>
      </c>
      <c r="DK228" s="109"/>
      <c r="DL228" s="109"/>
      <c r="DM228" s="446"/>
      <c r="DN228" s="446"/>
      <c r="DO228" s="446"/>
      <c r="DP228" s="446"/>
      <c r="DQ228" s="446"/>
      <c r="DR228" s="446"/>
      <c r="DS228" s="446"/>
      <c r="DT228" s="446"/>
      <c r="DU228" s="446"/>
      <c r="DV228" s="446"/>
      <c r="DW228" s="446"/>
      <c r="DX228" s="446"/>
      <c r="DY228" s="446"/>
      <c r="DZ228" s="446"/>
      <c r="EA228" s="446"/>
      <c r="EB228" s="446"/>
      <c r="EC228" s="446"/>
      <c r="ED228" s="446"/>
      <c r="EE228" s="446"/>
      <c r="EF228" s="446"/>
      <c r="EG228" s="446"/>
      <c r="EH228" s="446"/>
      <c r="EI228" s="109"/>
      <c r="EJ228" s="109">
        <f t="shared" ca="1" si="29"/>
        <v>71</v>
      </c>
      <c r="EK228" s="117">
        <v>13303</v>
      </c>
      <c r="EL228" s="118" t="s">
        <v>236</v>
      </c>
      <c r="EM228" s="109"/>
      <c r="EN228" s="109"/>
      <c r="EO228" s="446"/>
      <c r="EP228" s="446"/>
      <c r="EQ228" s="446"/>
      <c r="ER228" s="446"/>
      <c r="ES228" s="446"/>
      <c r="ET228" s="446"/>
      <c r="EU228" s="446"/>
      <c r="EV228" s="446"/>
      <c r="EW228" s="446"/>
      <c r="EX228" s="446"/>
      <c r="EY228" s="447"/>
      <c r="EZ228" s="447"/>
      <c r="FA228" s="447"/>
      <c r="FB228" s="447"/>
      <c r="FC228" s="444"/>
      <c r="FD228" s="444"/>
      <c r="FE228" s="444"/>
      <c r="FF228" s="444"/>
      <c r="FG228" s="444"/>
      <c r="FH228" s="444"/>
      <c r="FI228" s="444"/>
      <c r="FJ228" s="444"/>
      <c r="FK228" s="444"/>
      <c r="FL228" s="444"/>
      <c r="FM228" s="444"/>
      <c r="FN228" s="444"/>
      <c r="FO228" s="444"/>
      <c r="FP228" s="444"/>
      <c r="FQ228" s="444"/>
      <c r="FR228" s="444"/>
      <c r="FS228" s="444"/>
      <c r="FT228" s="444"/>
      <c r="FU228" s="444"/>
      <c r="FV228" s="444"/>
      <c r="FW228" s="444"/>
      <c r="FX228" s="444"/>
    </row>
    <row r="229" spans="1:180" ht="17.25" hidden="1" customHeight="1">
      <c r="A229" s="444"/>
      <c r="B229" s="444"/>
      <c r="C229" s="444"/>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4"/>
      <c r="AE229" s="444"/>
      <c r="AF229" s="444"/>
      <c r="AG229" s="444"/>
      <c r="AH229" s="444"/>
      <c r="AI229" s="444"/>
      <c r="AJ229" s="444"/>
      <c r="AK229" s="444"/>
      <c r="AL229" s="444"/>
      <c r="AM229" s="444"/>
      <c r="AN229" s="444"/>
      <c r="AO229" s="444"/>
      <c r="AP229" s="444"/>
      <c r="AQ229" s="444"/>
      <c r="AR229" s="444"/>
      <c r="AS229" s="444"/>
      <c r="AT229" s="444"/>
      <c r="AU229" s="444"/>
      <c r="AV229" s="444"/>
      <c r="AW229" s="444"/>
      <c r="AX229" s="444"/>
      <c r="AY229" s="444"/>
      <c r="AZ229" s="444"/>
      <c r="BA229" s="444"/>
      <c r="BB229" s="444"/>
      <c r="BC229" s="444"/>
      <c r="BD229" s="444"/>
      <c r="BE229" s="444"/>
      <c r="BF229" s="444"/>
      <c r="BG229" s="444"/>
      <c r="BH229" s="444"/>
      <c r="BI229" s="444"/>
      <c r="BJ229" s="444"/>
      <c r="BK229" s="444"/>
      <c r="BL229" s="444"/>
      <c r="BM229" s="444"/>
      <c r="BN229" s="444"/>
      <c r="BO229" s="444"/>
      <c r="BP229" s="444"/>
      <c r="BQ229" s="444"/>
      <c r="BR229" s="444"/>
      <c r="BS229" s="444"/>
      <c r="BT229" s="444"/>
      <c r="BU229" s="444"/>
      <c r="BV229" s="444"/>
      <c r="BW229" s="444"/>
      <c r="BX229" s="444"/>
      <c r="BY229" s="444"/>
      <c r="BZ229" s="444"/>
      <c r="CA229" s="444"/>
      <c r="CB229" s="444"/>
      <c r="CC229" s="444"/>
      <c r="CD229" s="444"/>
      <c r="CE229" s="444"/>
      <c r="CF229" s="444"/>
      <c r="CG229" s="444"/>
      <c r="CH229" s="444"/>
      <c r="CI229" s="444"/>
      <c r="CJ229" s="444"/>
      <c r="CK229" s="444"/>
      <c r="CL229" s="444"/>
      <c r="CM229" s="444"/>
      <c r="CN229" s="444"/>
      <c r="CO229" s="444"/>
      <c r="CP229" s="444"/>
      <c r="CQ229" s="444"/>
      <c r="CR229" s="446"/>
      <c r="CS229" s="446"/>
      <c r="CT229" s="446"/>
      <c r="CU229" s="109"/>
      <c r="CV229" s="109">
        <f t="shared" ca="1" si="27"/>
        <v>72</v>
      </c>
      <c r="CW229" s="117">
        <v>200</v>
      </c>
      <c r="CX229" s="119" t="s">
        <v>237</v>
      </c>
      <c r="CY229" s="109"/>
      <c r="CZ229" s="109"/>
      <c r="DA229" s="446"/>
      <c r="DB229" s="446"/>
      <c r="DC229" s="446"/>
      <c r="DD229" s="446"/>
      <c r="DE229" s="446"/>
      <c r="DF229" s="446"/>
      <c r="DG229" s="109"/>
      <c r="DH229" s="109">
        <f t="shared" ca="1" si="28"/>
        <v>72</v>
      </c>
      <c r="DI229" s="117">
        <v>76</v>
      </c>
      <c r="DJ229" s="119" t="s">
        <v>519</v>
      </c>
      <c r="DK229" s="109"/>
      <c r="DL229" s="109"/>
      <c r="DM229" s="446"/>
      <c r="DN229" s="446"/>
      <c r="DO229" s="446"/>
      <c r="DP229" s="446"/>
      <c r="DQ229" s="446"/>
      <c r="DR229" s="446"/>
      <c r="DS229" s="446"/>
      <c r="DT229" s="446"/>
      <c r="DU229" s="446"/>
      <c r="DV229" s="446"/>
      <c r="DW229" s="446"/>
      <c r="DX229" s="446"/>
      <c r="DY229" s="446"/>
      <c r="DZ229" s="446"/>
      <c r="EA229" s="446"/>
      <c r="EB229" s="446"/>
      <c r="EC229" s="446"/>
      <c r="ED229" s="446"/>
      <c r="EE229" s="446"/>
      <c r="EF229" s="446"/>
      <c r="EG229" s="446"/>
      <c r="EH229" s="446"/>
      <c r="EI229" s="109"/>
      <c r="EJ229" s="109">
        <f t="shared" ca="1" si="29"/>
        <v>72</v>
      </c>
      <c r="EK229" s="117">
        <v>13305</v>
      </c>
      <c r="EL229" s="118" t="s">
        <v>238</v>
      </c>
      <c r="EM229" s="109"/>
      <c r="EN229" s="109"/>
      <c r="EO229" s="446"/>
      <c r="EP229" s="446"/>
      <c r="EQ229" s="446"/>
      <c r="ER229" s="446"/>
      <c r="ES229" s="446"/>
      <c r="ET229" s="446"/>
      <c r="EU229" s="446"/>
      <c r="EV229" s="446"/>
      <c r="EW229" s="446"/>
      <c r="EX229" s="446"/>
      <c r="EY229" s="447"/>
      <c r="EZ229" s="447"/>
      <c r="FA229" s="447"/>
      <c r="FB229" s="447"/>
      <c r="FC229" s="444"/>
      <c r="FD229" s="444"/>
      <c r="FE229" s="444"/>
      <c r="FF229" s="444"/>
      <c r="FG229" s="444"/>
      <c r="FH229" s="444"/>
      <c r="FI229" s="444"/>
      <c r="FJ229" s="444"/>
      <c r="FK229" s="444"/>
      <c r="FL229" s="444"/>
      <c r="FM229" s="444"/>
      <c r="FN229" s="444"/>
      <c r="FO229" s="444"/>
      <c r="FP229" s="444"/>
      <c r="FQ229" s="444"/>
      <c r="FR229" s="444"/>
      <c r="FS229" s="444"/>
      <c r="FT229" s="444"/>
      <c r="FU229" s="444"/>
      <c r="FV229" s="444"/>
      <c r="FW229" s="444"/>
      <c r="FX229" s="444"/>
    </row>
    <row r="230" spans="1:180" ht="17.25" hidden="1" customHeight="1">
      <c r="A230" s="444"/>
      <c r="B230" s="444"/>
      <c r="C230" s="444"/>
      <c r="D230" s="444"/>
      <c r="E230" s="444"/>
      <c r="F230" s="444"/>
      <c r="G230" s="444"/>
      <c r="H230" s="444"/>
      <c r="I230" s="444"/>
      <c r="J230" s="444"/>
      <c r="K230" s="444"/>
      <c r="L230" s="444"/>
      <c r="M230" s="444"/>
      <c r="N230" s="444"/>
      <c r="O230" s="444"/>
      <c r="P230" s="444"/>
      <c r="Q230" s="444"/>
      <c r="R230" s="444"/>
      <c r="S230" s="444"/>
      <c r="T230" s="444"/>
      <c r="U230" s="444"/>
      <c r="V230" s="444"/>
      <c r="W230" s="444"/>
      <c r="X230" s="444"/>
      <c r="Y230" s="444"/>
      <c r="Z230" s="444"/>
      <c r="AA230" s="444"/>
      <c r="AB230" s="444"/>
      <c r="AC230" s="444"/>
      <c r="AD230" s="444"/>
      <c r="AE230" s="444"/>
      <c r="AF230" s="444"/>
      <c r="AG230" s="444"/>
      <c r="AH230" s="444"/>
      <c r="AI230" s="444"/>
      <c r="AJ230" s="444"/>
      <c r="AK230" s="444"/>
      <c r="AL230" s="444"/>
      <c r="AM230" s="444"/>
      <c r="AN230" s="444"/>
      <c r="AO230" s="444"/>
      <c r="AP230" s="444"/>
      <c r="AQ230" s="444"/>
      <c r="AR230" s="444"/>
      <c r="AS230" s="444"/>
      <c r="AT230" s="444"/>
      <c r="AU230" s="444"/>
      <c r="AV230" s="444"/>
      <c r="AW230" s="444"/>
      <c r="AX230" s="444"/>
      <c r="AY230" s="444"/>
      <c r="AZ230" s="444"/>
      <c r="BA230" s="444"/>
      <c r="BB230" s="444"/>
      <c r="BC230" s="444"/>
      <c r="BD230" s="444"/>
      <c r="BE230" s="444"/>
      <c r="BF230" s="444"/>
      <c r="BG230" s="444"/>
      <c r="BH230" s="444"/>
      <c r="BI230" s="444"/>
      <c r="BJ230" s="444"/>
      <c r="BK230" s="444"/>
      <c r="BL230" s="444"/>
      <c r="BM230" s="444"/>
      <c r="BN230" s="444"/>
      <c r="BO230" s="444"/>
      <c r="BP230" s="444"/>
      <c r="BQ230" s="444"/>
      <c r="BR230" s="444"/>
      <c r="BS230" s="444"/>
      <c r="BT230" s="444"/>
      <c r="BU230" s="444"/>
      <c r="BV230" s="444"/>
      <c r="BW230" s="444"/>
      <c r="BX230" s="444"/>
      <c r="BY230" s="444"/>
      <c r="BZ230" s="444"/>
      <c r="CA230" s="444"/>
      <c r="CB230" s="444"/>
      <c r="CC230" s="444"/>
      <c r="CD230" s="444"/>
      <c r="CE230" s="444"/>
      <c r="CF230" s="444"/>
      <c r="CG230" s="444"/>
      <c r="CH230" s="444"/>
      <c r="CI230" s="444"/>
      <c r="CJ230" s="444"/>
      <c r="CK230" s="444"/>
      <c r="CL230" s="444"/>
      <c r="CM230" s="444"/>
      <c r="CN230" s="444"/>
      <c r="CO230" s="444"/>
      <c r="CP230" s="444"/>
      <c r="CQ230" s="444"/>
      <c r="CR230" s="446"/>
      <c r="CS230" s="446"/>
      <c r="CT230" s="446"/>
      <c r="CU230" s="109"/>
      <c r="CV230" s="109">
        <f t="shared" ca="1" si="27"/>
        <v>73</v>
      </c>
      <c r="CW230" s="117">
        <v>210</v>
      </c>
      <c r="CX230" s="119" t="s">
        <v>239</v>
      </c>
      <c r="CY230" s="109"/>
      <c r="CZ230" s="109"/>
      <c r="DA230" s="446"/>
      <c r="DB230" s="446"/>
      <c r="DC230" s="446"/>
      <c r="DD230" s="446"/>
      <c r="DE230" s="446"/>
      <c r="DF230" s="446"/>
      <c r="DG230" s="109"/>
      <c r="DH230" s="109">
        <f t="shared" ca="1" si="28"/>
        <v>73</v>
      </c>
      <c r="DI230" s="117">
        <v>77</v>
      </c>
      <c r="DJ230" s="119" t="s">
        <v>520</v>
      </c>
      <c r="DK230" s="109"/>
      <c r="DL230" s="109"/>
      <c r="DM230" s="446"/>
      <c r="DN230" s="446"/>
      <c r="DO230" s="446"/>
      <c r="DP230" s="446"/>
      <c r="DQ230" s="446"/>
      <c r="DR230" s="446"/>
      <c r="DS230" s="446"/>
      <c r="DT230" s="446"/>
      <c r="DU230" s="446"/>
      <c r="DV230" s="446"/>
      <c r="DW230" s="446"/>
      <c r="DX230" s="446"/>
      <c r="DY230" s="446"/>
      <c r="DZ230" s="446"/>
      <c r="EA230" s="446"/>
      <c r="EB230" s="446"/>
      <c r="EC230" s="446"/>
      <c r="ED230" s="446"/>
      <c r="EE230" s="446"/>
      <c r="EF230" s="446"/>
      <c r="EG230" s="446"/>
      <c r="EH230" s="446"/>
      <c r="EI230" s="109"/>
      <c r="EJ230" s="109">
        <f t="shared" ca="1" si="29"/>
        <v>73</v>
      </c>
      <c r="EK230" s="117">
        <v>13307</v>
      </c>
      <c r="EL230" s="118" t="s">
        <v>240</v>
      </c>
      <c r="EM230" s="109"/>
      <c r="EN230" s="109"/>
      <c r="EO230" s="446"/>
      <c r="EP230" s="446"/>
      <c r="EQ230" s="446"/>
      <c r="ER230" s="446"/>
      <c r="ES230" s="446"/>
      <c r="ET230" s="446"/>
      <c r="EU230" s="446"/>
      <c r="EV230" s="446"/>
      <c r="EW230" s="446"/>
      <c r="EX230" s="446"/>
      <c r="EY230" s="447"/>
      <c r="EZ230" s="447"/>
      <c r="FA230" s="447"/>
      <c r="FB230" s="447"/>
      <c r="FC230" s="444"/>
      <c r="FD230" s="444"/>
      <c r="FE230" s="444"/>
      <c r="FF230" s="444"/>
      <c r="FG230" s="444"/>
      <c r="FH230" s="444"/>
      <c r="FI230" s="444"/>
      <c r="FJ230" s="444"/>
      <c r="FK230" s="444"/>
      <c r="FL230" s="444"/>
      <c r="FM230" s="444"/>
      <c r="FN230" s="444"/>
      <c r="FO230" s="444"/>
      <c r="FP230" s="444"/>
      <c r="FQ230" s="444"/>
      <c r="FR230" s="444"/>
      <c r="FS230" s="444"/>
      <c r="FT230" s="444"/>
      <c r="FU230" s="444"/>
      <c r="FV230" s="444"/>
      <c r="FW230" s="444"/>
      <c r="FX230" s="444"/>
    </row>
    <row r="231" spans="1:180" ht="17.25" hidden="1" customHeight="1">
      <c r="A231" s="444"/>
      <c r="B231" s="444"/>
      <c r="C231" s="444"/>
      <c r="D231" s="444"/>
      <c r="E231" s="444"/>
      <c r="F231" s="444"/>
      <c r="G231" s="444"/>
      <c r="H231" s="444"/>
      <c r="I231" s="444"/>
      <c r="J231" s="444"/>
      <c r="K231" s="444"/>
      <c r="L231" s="444"/>
      <c r="M231" s="444"/>
      <c r="N231" s="444"/>
      <c r="O231" s="444"/>
      <c r="P231" s="444"/>
      <c r="Q231" s="444"/>
      <c r="R231" s="444"/>
      <c r="S231" s="444"/>
      <c r="T231" s="444"/>
      <c r="U231" s="444"/>
      <c r="V231" s="444"/>
      <c r="W231" s="444"/>
      <c r="X231" s="444"/>
      <c r="Y231" s="444"/>
      <c r="Z231" s="444"/>
      <c r="AA231" s="444"/>
      <c r="AB231" s="444"/>
      <c r="AC231" s="444"/>
      <c r="AD231" s="444"/>
      <c r="AE231" s="444"/>
      <c r="AF231" s="444"/>
      <c r="AG231" s="444"/>
      <c r="AH231" s="444"/>
      <c r="AI231" s="444"/>
      <c r="AJ231" s="444"/>
      <c r="AK231" s="444"/>
      <c r="AL231" s="444"/>
      <c r="AM231" s="444"/>
      <c r="AN231" s="444"/>
      <c r="AO231" s="444"/>
      <c r="AP231" s="444"/>
      <c r="AQ231" s="444"/>
      <c r="AR231" s="444"/>
      <c r="AS231" s="444"/>
      <c r="AT231" s="444"/>
      <c r="AU231" s="444"/>
      <c r="AV231" s="444"/>
      <c r="AW231" s="444"/>
      <c r="AX231" s="444"/>
      <c r="AY231" s="444"/>
      <c r="AZ231" s="444"/>
      <c r="BA231" s="444"/>
      <c r="BB231" s="444"/>
      <c r="BC231" s="444"/>
      <c r="BD231" s="444"/>
      <c r="BE231" s="444"/>
      <c r="BF231" s="444"/>
      <c r="BG231" s="444"/>
      <c r="BH231" s="444"/>
      <c r="BI231" s="444"/>
      <c r="BJ231" s="444"/>
      <c r="BK231" s="444"/>
      <c r="BL231" s="444"/>
      <c r="BM231" s="444"/>
      <c r="BN231" s="444"/>
      <c r="BO231" s="444"/>
      <c r="BP231" s="444"/>
      <c r="BQ231" s="444"/>
      <c r="BR231" s="444"/>
      <c r="BS231" s="444"/>
      <c r="BT231" s="444"/>
      <c r="BU231" s="444"/>
      <c r="BV231" s="444"/>
      <c r="BW231" s="444"/>
      <c r="BX231" s="444"/>
      <c r="BY231" s="444"/>
      <c r="BZ231" s="444"/>
      <c r="CA231" s="444"/>
      <c r="CB231" s="444"/>
      <c r="CC231" s="444"/>
      <c r="CD231" s="444"/>
      <c r="CE231" s="444"/>
      <c r="CF231" s="444"/>
      <c r="CG231" s="444"/>
      <c r="CH231" s="444"/>
      <c r="CI231" s="444"/>
      <c r="CJ231" s="444"/>
      <c r="CK231" s="444"/>
      <c r="CL231" s="444"/>
      <c r="CM231" s="444"/>
      <c r="CN231" s="444"/>
      <c r="CO231" s="444"/>
      <c r="CP231" s="444"/>
      <c r="CQ231" s="444"/>
      <c r="CR231" s="446"/>
      <c r="CS231" s="446"/>
      <c r="CT231" s="446"/>
      <c r="CU231" s="109"/>
      <c r="CV231" s="109">
        <f t="shared" ca="1" si="27"/>
        <v>74</v>
      </c>
      <c r="CW231" s="117">
        <v>220</v>
      </c>
      <c r="CX231" s="119" t="s">
        <v>241</v>
      </c>
      <c r="CY231" s="109"/>
      <c r="CZ231" s="109"/>
      <c r="DA231" s="446"/>
      <c r="DB231" s="446"/>
      <c r="DC231" s="446"/>
      <c r="DD231" s="446"/>
      <c r="DE231" s="446"/>
      <c r="DF231" s="446"/>
      <c r="DG231" s="109"/>
      <c r="DH231" s="109">
        <f t="shared" ca="1" si="28"/>
        <v>74</v>
      </c>
      <c r="DI231" s="117">
        <v>78</v>
      </c>
      <c r="DJ231" s="119" t="s">
        <v>246</v>
      </c>
      <c r="DK231" s="109"/>
      <c r="DL231" s="109"/>
      <c r="DM231" s="446"/>
      <c r="DN231" s="446"/>
      <c r="DO231" s="446"/>
      <c r="DP231" s="446"/>
      <c r="DQ231" s="446"/>
      <c r="DR231" s="446"/>
      <c r="DS231" s="446"/>
      <c r="DT231" s="446"/>
      <c r="DU231" s="446"/>
      <c r="DV231" s="446"/>
      <c r="DW231" s="446"/>
      <c r="DX231" s="446"/>
      <c r="DY231" s="446"/>
      <c r="DZ231" s="446"/>
      <c r="EA231" s="446"/>
      <c r="EB231" s="446"/>
      <c r="EC231" s="446"/>
      <c r="ED231" s="446"/>
      <c r="EE231" s="446"/>
      <c r="EF231" s="446"/>
      <c r="EG231" s="446"/>
      <c r="EH231" s="446"/>
      <c r="EI231" s="109"/>
      <c r="EJ231" s="109">
        <f t="shared" ca="1" si="29"/>
        <v>74</v>
      </c>
      <c r="EK231" s="117">
        <v>13308</v>
      </c>
      <c r="EL231" s="118" t="s">
        <v>242</v>
      </c>
      <c r="EM231" s="109"/>
      <c r="EN231" s="109"/>
      <c r="EO231" s="446"/>
      <c r="EP231" s="446"/>
      <c r="EQ231" s="446"/>
      <c r="ER231" s="446"/>
      <c r="ES231" s="446"/>
      <c r="ET231" s="446"/>
      <c r="EU231" s="446"/>
      <c r="EV231" s="446"/>
      <c r="EW231" s="446"/>
      <c r="EX231" s="446"/>
      <c r="EY231" s="447"/>
      <c r="EZ231" s="447"/>
      <c r="FA231" s="447"/>
      <c r="FB231" s="447"/>
      <c r="FC231" s="444"/>
      <c r="FD231" s="444"/>
      <c r="FE231" s="444"/>
      <c r="FF231" s="444"/>
      <c r="FG231" s="444"/>
      <c r="FH231" s="444"/>
      <c r="FI231" s="444"/>
      <c r="FJ231" s="444"/>
      <c r="FK231" s="444"/>
      <c r="FL231" s="444"/>
      <c r="FM231" s="444"/>
      <c r="FN231" s="444"/>
      <c r="FO231" s="444"/>
      <c r="FP231" s="444"/>
      <c r="FQ231" s="444"/>
      <c r="FR231" s="444"/>
      <c r="FS231" s="444"/>
      <c r="FT231" s="444"/>
      <c r="FU231" s="444"/>
      <c r="FV231" s="444"/>
      <c r="FW231" s="444"/>
      <c r="FX231" s="444"/>
    </row>
    <row r="232" spans="1:180" ht="17.25" hidden="1" customHeight="1">
      <c r="A232" s="444"/>
      <c r="B232" s="444"/>
      <c r="C232" s="444"/>
      <c r="D232" s="444"/>
      <c r="E232" s="444"/>
      <c r="F232" s="444"/>
      <c r="G232" s="444"/>
      <c r="H232" s="444"/>
      <c r="I232" s="444"/>
      <c r="J232" s="444"/>
      <c r="K232" s="444"/>
      <c r="L232" s="444"/>
      <c r="M232" s="444"/>
      <c r="N232" s="444"/>
      <c r="O232" s="444"/>
      <c r="P232" s="444"/>
      <c r="Q232" s="444"/>
      <c r="R232" s="444"/>
      <c r="S232" s="444"/>
      <c r="T232" s="444"/>
      <c r="U232" s="444"/>
      <c r="V232" s="444"/>
      <c r="W232" s="444"/>
      <c r="X232" s="444"/>
      <c r="Y232" s="444"/>
      <c r="Z232" s="444"/>
      <c r="AA232" s="444"/>
      <c r="AB232" s="444"/>
      <c r="AC232" s="444"/>
      <c r="AD232" s="444"/>
      <c r="AE232" s="444"/>
      <c r="AF232" s="444"/>
      <c r="AG232" s="444"/>
      <c r="AH232" s="444"/>
      <c r="AI232" s="444"/>
      <c r="AJ232" s="444"/>
      <c r="AK232" s="444"/>
      <c r="AL232" s="444"/>
      <c r="AM232" s="444"/>
      <c r="AN232" s="444"/>
      <c r="AO232" s="444"/>
      <c r="AP232" s="444"/>
      <c r="AQ232" s="444"/>
      <c r="AR232" s="444"/>
      <c r="AS232" s="444"/>
      <c r="AT232" s="444"/>
      <c r="AU232" s="444"/>
      <c r="AV232" s="444"/>
      <c r="AW232" s="444"/>
      <c r="AX232" s="444"/>
      <c r="AY232" s="444"/>
      <c r="AZ232" s="444"/>
      <c r="BA232" s="444"/>
      <c r="BB232" s="444"/>
      <c r="BC232" s="444"/>
      <c r="BD232" s="444"/>
      <c r="BE232" s="444"/>
      <c r="BF232" s="444"/>
      <c r="BG232" s="444"/>
      <c r="BH232" s="444"/>
      <c r="BI232" s="444"/>
      <c r="BJ232" s="444"/>
      <c r="BK232" s="444"/>
      <c r="BL232" s="444"/>
      <c r="BM232" s="444"/>
      <c r="BN232" s="444"/>
      <c r="BO232" s="444"/>
      <c r="BP232" s="444"/>
      <c r="BQ232" s="444"/>
      <c r="BR232" s="444"/>
      <c r="BS232" s="444"/>
      <c r="BT232" s="444"/>
      <c r="BU232" s="444"/>
      <c r="BV232" s="444"/>
      <c r="BW232" s="444"/>
      <c r="BX232" s="444"/>
      <c r="BY232" s="444"/>
      <c r="BZ232" s="444"/>
      <c r="CA232" s="444"/>
      <c r="CB232" s="444"/>
      <c r="CC232" s="444"/>
      <c r="CD232" s="444"/>
      <c r="CE232" s="444"/>
      <c r="CF232" s="444"/>
      <c r="CG232" s="444"/>
      <c r="CH232" s="444"/>
      <c r="CI232" s="444"/>
      <c r="CJ232" s="444"/>
      <c r="CK232" s="444"/>
      <c r="CL232" s="444"/>
      <c r="CM232" s="444"/>
      <c r="CN232" s="444"/>
      <c r="CO232" s="444"/>
      <c r="CP232" s="444"/>
      <c r="CQ232" s="444"/>
      <c r="CR232" s="446"/>
      <c r="CS232" s="446"/>
      <c r="CT232" s="446"/>
      <c r="CU232" s="109"/>
      <c r="CV232" s="109">
        <f t="shared" ca="1" si="27"/>
        <v>75</v>
      </c>
      <c r="CW232" s="117">
        <v>230</v>
      </c>
      <c r="CX232" s="119" t="s">
        <v>243</v>
      </c>
      <c r="CY232" s="109"/>
      <c r="CZ232" s="109"/>
      <c r="DA232" s="446"/>
      <c r="DB232" s="446"/>
      <c r="DC232" s="446"/>
      <c r="DD232" s="446"/>
      <c r="DE232" s="446"/>
      <c r="DF232" s="446"/>
      <c r="DG232" s="109"/>
      <c r="DH232" s="109">
        <f t="shared" ca="1" si="28"/>
        <v>75</v>
      </c>
      <c r="DI232" s="117">
        <v>79</v>
      </c>
      <c r="DJ232" s="119" t="s">
        <v>249</v>
      </c>
      <c r="DK232" s="109"/>
      <c r="DL232" s="109"/>
      <c r="DM232" s="446"/>
      <c r="DN232" s="446"/>
      <c r="DO232" s="446"/>
      <c r="DP232" s="446"/>
      <c r="DQ232" s="446"/>
      <c r="DR232" s="446"/>
      <c r="DS232" s="446"/>
      <c r="DT232" s="446"/>
      <c r="DU232" s="446"/>
      <c r="DV232" s="446"/>
      <c r="DW232" s="446"/>
      <c r="DX232" s="446"/>
      <c r="DY232" s="446"/>
      <c r="DZ232" s="446"/>
      <c r="EA232" s="446"/>
      <c r="EB232" s="446"/>
      <c r="EC232" s="446"/>
      <c r="ED232" s="446"/>
      <c r="EE232" s="446"/>
      <c r="EF232" s="446"/>
      <c r="EG232" s="446"/>
      <c r="EH232" s="446"/>
      <c r="EI232" s="109"/>
      <c r="EJ232" s="109">
        <f t="shared" ca="1" si="29"/>
        <v>75</v>
      </c>
      <c r="EK232" s="117">
        <v>14001</v>
      </c>
      <c r="EL232" s="118" t="s">
        <v>225</v>
      </c>
      <c r="EM232" s="109"/>
      <c r="EN232" s="109"/>
      <c r="EO232" s="446"/>
      <c r="EP232" s="446"/>
      <c r="EQ232" s="446"/>
      <c r="ER232" s="446"/>
      <c r="ES232" s="446"/>
      <c r="ET232" s="446"/>
      <c r="EU232" s="446"/>
      <c r="EV232" s="446"/>
      <c r="EW232" s="446"/>
      <c r="EX232" s="446"/>
      <c r="EY232" s="447"/>
      <c r="EZ232" s="447"/>
      <c r="FA232" s="447"/>
      <c r="FB232" s="447"/>
      <c r="FC232" s="444"/>
      <c r="FD232" s="444"/>
      <c r="FE232" s="444"/>
      <c r="FF232" s="444"/>
      <c r="FG232" s="444"/>
      <c r="FH232" s="444"/>
      <c r="FI232" s="444"/>
      <c r="FJ232" s="444"/>
      <c r="FK232" s="444"/>
      <c r="FL232" s="444"/>
      <c r="FM232" s="444"/>
      <c r="FN232" s="444"/>
      <c r="FO232" s="444"/>
      <c r="FP232" s="444"/>
      <c r="FQ232" s="444"/>
      <c r="FR232" s="444"/>
      <c r="FS232" s="444"/>
      <c r="FT232" s="444"/>
      <c r="FU232" s="444"/>
      <c r="FV232" s="444"/>
      <c r="FW232" s="444"/>
      <c r="FX232" s="444"/>
    </row>
    <row r="233" spans="1:180" ht="17.25" hidden="1" customHeight="1">
      <c r="A233" s="444"/>
      <c r="B233" s="444"/>
      <c r="C233" s="444"/>
      <c r="D233" s="444"/>
      <c r="E233" s="444"/>
      <c r="F233" s="444"/>
      <c r="G233" s="444"/>
      <c r="H233" s="444"/>
      <c r="I233" s="444"/>
      <c r="J233" s="444"/>
      <c r="K233" s="444"/>
      <c r="L233" s="444"/>
      <c r="M233" s="444"/>
      <c r="N233" s="444"/>
      <c r="O233" s="444"/>
      <c r="P233" s="444"/>
      <c r="Q233" s="444"/>
      <c r="R233" s="444"/>
      <c r="S233" s="444"/>
      <c r="T233" s="444"/>
      <c r="U233" s="444"/>
      <c r="V233" s="444"/>
      <c r="W233" s="444"/>
      <c r="X233" s="444"/>
      <c r="Y233" s="444"/>
      <c r="Z233" s="444"/>
      <c r="AA233" s="444"/>
      <c r="AB233" s="444"/>
      <c r="AC233" s="444"/>
      <c r="AD233" s="444"/>
      <c r="AE233" s="444"/>
      <c r="AF233" s="444"/>
      <c r="AG233" s="444"/>
      <c r="AH233" s="444"/>
      <c r="AI233" s="444"/>
      <c r="AJ233" s="444"/>
      <c r="AK233" s="444"/>
      <c r="AL233" s="444"/>
      <c r="AM233" s="444"/>
      <c r="AN233" s="444"/>
      <c r="AO233" s="444"/>
      <c r="AP233" s="444"/>
      <c r="AQ233" s="444"/>
      <c r="AR233" s="444"/>
      <c r="AS233" s="444"/>
      <c r="AT233" s="444"/>
      <c r="AU233" s="444"/>
      <c r="AV233" s="444"/>
      <c r="AW233" s="444"/>
      <c r="AX233" s="444"/>
      <c r="AY233" s="444"/>
      <c r="AZ233" s="444"/>
      <c r="BA233" s="444"/>
      <c r="BB233" s="444"/>
      <c r="BC233" s="444"/>
      <c r="BD233" s="444"/>
      <c r="BE233" s="444"/>
      <c r="BF233" s="444"/>
      <c r="BG233" s="444"/>
      <c r="BH233" s="444"/>
      <c r="BI233" s="444"/>
      <c r="BJ233" s="444"/>
      <c r="BK233" s="444"/>
      <c r="BL233" s="444"/>
      <c r="BM233" s="444"/>
      <c r="BN233" s="444"/>
      <c r="BO233" s="444"/>
      <c r="BP233" s="444"/>
      <c r="BQ233" s="444"/>
      <c r="BR233" s="444"/>
      <c r="BS233" s="444"/>
      <c r="BT233" s="444"/>
      <c r="BU233" s="444"/>
      <c r="BV233" s="444"/>
      <c r="BW233" s="444"/>
      <c r="BX233" s="444"/>
      <c r="BY233" s="444"/>
      <c r="BZ233" s="444"/>
      <c r="CA233" s="444"/>
      <c r="CB233" s="444"/>
      <c r="CC233" s="444"/>
      <c r="CD233" s="444"/>
      <c r="CE233" s="444"/>
      <c r="CF233" s="444"/>
      <c r="CG233" s="444"/>
      <c r="CH233" s="444"/>
      <c r="CI233" s="444"/>
      <c r="CJ233" s="444"/>
      <c r="CK233" s="444"/>
      <c r="CL233" s="444"/>
      <c r="CM233" s="444"/>
      <c r="CN233" s="444"/>
      <c r="CO233" s="444"/>
      <c r="CP233" s="444"/>
      <c r="CQ233" s="444"/>
      <c r="CR233" s="446"/>
      <c r="CS233" s="446"/>
      <c r="CT233" s="446"/>
      <c r="CU233" s="109"/>
      <c r="CV233" s="109">
        <f t="shared" ca="1" si="27"/>
        <v>76</v>
      </c>
      <c r="CW233" s="117">
        <v>240</v>
      </c>
      <c r="CX233" s="119" t="s">
        <v>244</v>
      </c>
      <c r="CY233" s="109"/>
      <c r="CZ233" s="109"/>
      <c r="DA233" s="446"/>
      <c r="DB233" s="446"/>
      <c r="DC233" s="446"/>
      <c r="DD233" s="446"/>
      <c r="DE233" s="446"/>
      <c r="DF233" s="446"/>
      <c r="DG233" s="109"/>
      <c r="DH233" s="109">
        <f t="shared" ca="1" si="28"/>
        <v>76</v>
      </c>
      <c r="DI233" s="117">
        <v>80</v>
      </c>
      <c r="DJ233" s="119" t="s">
        <v>252</v>
      </c>
      <c r="DK233" s="109"/>
      <c r="DL233" s="109"/>
      <c r="DM233" s="446"/>
      <c r="DN233" s="446"/>
      <c r="DO233" s="446"/>
      <c r="DP233" s="446"/>
      <c r="DQ233" s="446"/>
      <c r="DR233" s="446"/>
      <c r="DS233" s="446"/>
      <c r="DT233" s="446"/>
      <c r="DU233" s="446"/>
      <c r="DV233" s="446"/>
      <c r="DW233" s="446"/>
      <c r="DX233" s="446"/>
      <c r="DY233" s="446"/>
      <c r="DZ233" s="446"/>
      <c r="EA233" s="446"/>
      <c r="EB233" s="446"/>
      <c r="EC233" s="446"/>
      <c r="ED233" s="446"/>
      <c r="EE233" s="446"/>
      <c r="EF233" s="446"/>
      <c r="EG233" s="446"/>
      <c r="EH233" s="446"/>
      <c r="EI233" s="109"/>
      <c r="EJ233" s="109">
        <f t="shared" ca="1" si="29"/>
        <v>76</v>
      </c>
      <c r="EK233" s="117">
        <v>14100</v>
      </c>
      <c r="EL233" s="118" t="s">
        <v>230</v>
      </c>
      <c r="EM233" s="109"/>
      <c r="EN233" s="109"/>
      <c r="EO233" s="446"/>
      <c r="EP233" s="446"/>
      <c r="EQ233" s="446"/>
      <c r="ER233" s="446"/>
      <c r="ES233" s="446"/>
      <c r="ET233" s="446"/>
      <c r="EU233" s="446"/>
      <c r="EV233" s="446"/>
      <c r="EW233" s="446"/>
      <c r="EX233" s="446"/>
      <c r="EY233" s="447"/>
      <c r="EZ233" s="447"/>
      <c r="FA233" s="447"/>
      <c r="FB233" s="447"/>
      <c r="FC233" s="444"/>
      <c r="FD233" s="444"/>
      <c r="FE233" s="444"/>
      <c r="FF233" s="444"/>
      <c r="FG233" s="444"/>
      <c r="FH233" s="444"/>
      <c r="FI233" s="444"/>
      <c r="FJ233" s="444"/>
      <c r="FK233" s="444"/>
      <c r="FL233" s="444"/>
      <c r="FM233" s="444"/>
      <c r="FN233" s="444"/>
      <c r="FO233" s="444"/>
      <c r="FP233" s="444"/>
      <c r="FQ233" s="444"/>
      <c r="FR233" s="444"/>
      <c r="FS233" s="444"/>
      <c r="FT233" s="444"/>
      <c r="FU233" s="444"/>
      <c r="FV233" s="444"/>
      <c r="FW233" s="444"/>
      <c r="FX233" s="444"/>
    </row>
    <row r="234" spans="1:180" ht="17.25" hidden="1" customHeight="1">
      <c r="A234" s="444"/>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4"/>
      <c r="AY234" s="444"/>
      <c r="AZ234" s="444"/>
      <c r="BA234" s="444"/>
      <c r="BB234" s="444"/>
      <c r="BC234" s="444"/>
      <c r="BD234" s="444"/>
      <c r="BE234" s="444"/>
      <c r="BF234" s="444"/>
      <c r="BG234" s="444"/>
      <c r="BH234" s="444"/>
      <c r="BI234" s="444"/>
      <c r="BJ234" s="444"/>
      <c r="BK234" s="444"/>
      <c r="BL234" s="444"/>
      <c r="BM234" s="444"/>
      <c r="BN234" s="444"/>
      <c r="BO234" s="444"/>
      <c r="BP234" s="444"/>
      <c r="BQ234" s="444"/>
      <c r="BR234" s="444"/>
      <c r="BS234" s="444"/>
      <c r="BT234" s="444"/>
      <c r="BU234" s="444"/>
      <c r="BV234" s="444"/>
      <c r="BW234" s="444"/>
      <c r="BX234" s="444"/>
      <c r="BY234" s="444"/>
      <c r="BZ234" s="444"/>
      <c r="CA234" s="444"/>
      <c r="CB234" s="444"/>
      <c r="CC234" s="444"/>
      <c r="CD234" s="444"/>
      <c r="CE234" s="444"/>
      <c r="CF234" s="444"/>
      <c r="CG234" s="444"/>
      <c r="CH234" s="444"/>
      <c r="CI234" s="444"/>
      <c r="CJ234" s="444"/>
      <c r="CK234" s="444"/>
      <c r="CL234" s="444"/>
      <c r="CM234" s="444"/>
      <c r="CN234" s="444"/>
      <c r="CO234" s="444"/>
      <c r="CP234" s="444"/>
      <c r="CQ234" s="444"/>
      <c r="CR234" s="446"/>
      <c r="CS234" s="446"/>
      <c r="CT234" s="446"/>
      <c r="CU234" s="109"/>
      <c r="CV234" s="109">
        <f t="shared" ca="1" si="27"/>
        <v>77</v>
      </c>
      <c r="CW234" s="117">
        <v>250</v>
      </c>
      <c r="CX234" s="119" t="s">
        <v>245</v>
      </c>
      <c r="CY234" s="109"/>
      <c r="CZ234" s="109"/>
      <c r="DA234" s="446"/>
      <c r="DB234" s="446"/>
      <c r="DC234" s="446"/>
      <c r="DD234" s="446"/>
      <c r="DE234" s="446"/>
      <c r="DF234" s="446"/>
      <c r="DG234" s="109"/>
      <c r="DH234" s="109">
        <f t="shared" ca="1" si="28"/>
        <v>77</v>
      </c>
      <c r="DI234" s="117">
        <v>81</v>
      </c>
      <c r="DJ234" s="119" t="s">
        <v>1003</v>
      </c>
      <c r="DK234" s="109"/>
      <c r="DL234" s="109"/>
      <c r="DM234" s="446"/>
      <c r="DN234" s="446"/>
      <c r="DO234" s="446"/>
      <c r="DP234" s="446"/>
      <c r="DQ234" s="446"/>
      <c r="DR234" s="446"/>
      <c r="DS234" s="446"/>
      <c r="DT234" s="446"/>
      <c r="DU234" s="446"/>
      <c r="DV234" s="446"/>
      <c r="DW234" s="446"/>
      <c r="DX234" s="446"/>
      <c r="DY234" s="446"/>
      <c r="DZ234" s="446"/>
      <c r="EA234" s="446"/>
      <c r="EB234" s="446"/>
      <c r="EC234" s="446"/>
      <c r="ED234" s="446"/>
      <c r="EE234" s="446"/>
      <c r="EF234" s="446"/>
      <c r="EG234" s="446"/>
      <c r="EH234" s="446"/>
      <c r="EI234" s="109"/>
      <c r="EJ234" s="109">
        <f t="shared" ca="1" si="29"/>
        <v>77</v>
      </c>
      <c r="EK234" s="117">
        <v>14102</v>
      </c>
      <c r="EL234" s="118" t="s">
        <v>247</v>
      </c>
      <c r="EM234" s="109"/>
      <c r="EN234" s="109"/>
      <c r="EO234" s="446"/>
      <c r="EP234" s="446"/>
      <c r="EQ234" s="446"/>
      <c r="ER234" s="446"/>
      <c r="ES234" s="446"/>
      <c r="ET234" s="446"/>
      <c r="EU234" s="446"/>
      <c r="EV234" s="446"/>
      <c r="EW234" s="446"/>
      <c r="EX234" s="446"/>
      <c r="EY234" s="447"/>
      <c r="EZ234" s="447"/>
      <c r="FA234" s="447"/>
      <c r="FB234" s="447"/>
      <c r="FC234" s="444"/>
      <c r="FD234" s="444"/>
      <c r="FE234" s="444"/>
      <c r="FF234" s="444"/>
      <c r="FG234" s="444"/>
      <c r="FH234" s="444"/>
      <c r="FI234" s="444"/>
      <c r="FJ234" s="444"/>
      <c r="FK234" s="444"/>
      <c r="FL234" s="444"/>
      <c r="FM234" s="444"/>
      <c r="FN234" s="444"/>
      <c r="FO234" s="444"/>
      <c r="FP234" s="444"/>
      <c r="FQ234" s="444"/>
      <c r="FR234" s="444"/>
      <c r="FS234" s="444"/>
      <c r="FT234" s="444"/>
      <c r="FU234" s="444"/>
      <c r="FV234" s="444"/>
      <c r="FW234" s="444"/>
      <c r="FX234" s="444"/>
    </row>
    <row r="235" spans="1:180" ht="17.25" hidden="1" customHeight="1">
      <c r="A235" s="444"/>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4"/>
      <c r="AY235" s="444"/>
      <c r="AZ235" s="444"/>
      <c r="BA235" s="444"/>
      <c r="BB235" s="444"/>
      <c r="BC235" s="444"/>
      <c r="BD235" s="444"/>
      <c r="BE235" s="444"/>
      <c r="BF235" s="444"/>
      <c r="BG235" s="444"/>
      <c r="BH235" s="444"/>
      <c r="BI235" s="444"/>
      <c r="BJ235" s="444"/>
      <c r="BK235" s="444"/>
      <c r="BL235" s="444"/>
      <c r="BM235" s="444"/>
      <c r="BN235" s="444"/>
      <c r="BO235" s="444"/>
      <c r="BP235" s="444"/>
      <c r="BQ235" s="444"/>
      <c r="BR235" s="444"/>
      <c r="BS235" s="444"/>
      <c r="BT235" s="444"/>
      <c r="BU235" s="444"/>
      <c r="BV235" s="444"/>
      <c r="BW235" s="444"/>
      <c r="BX235" s="444"/>
      <c r="BY235" s="444"/>
      <c r="BZ235" s="444"/>
      <c r="CA235" s="444"/>
      <c r="CB235" s="444"/>
      <c r="CC235" s="444"/>
      <c r="CD235" s="444"/>
      <c r="CE235" s="444"/>
      <c r="CF235" s="444"/>
      <c r="CG235" s="444"/>
      <c r="CH235" s="444"/>
      <c r="CI235" s="444"/>
      <c r="CJ235" s="444"/>
      <c r="CK235" s="444"/>
      <c r="CL235" s="444"/>
      <c r="CM235" s="444"/>
      <c r="CN235" s="444"/>
      <c r="CO235" s="444"/>
      <c r="CP235" s="444"/>
      <c r="CQ235" s="444"/>
      <c r="CR235" s="446"/>
      <c r="CS235" s="446"/>
      <c r="CT235" s="446"/>
      <c r="CU235" s="109"/>
      <c r="CV235" s="109">
        <f t="shared" ca="1" si="27"/>
        <v>78</v>
      </c>
      <c r="CW235" s="117">
        <v>260</v>
      </c>
      <c r="CX235" s="119" t="s">
        <v>248</v>
      </c>
      <c r="CY235" s="109"/>
      <c r="CZ235" s="109"/>
      <c r="DA235" s="446"/>
      <c r="DB235" s="446"/>
      <c r="DC235" s="446"/>
      <c r="DD235" s="446"/>
      <c r="DE235" s="446"/>
      <c r="DF235" s="446"/>
      <c r="DG235" s="109"/>
      <c r="DH235" s="109">
        <f t="shared" ca="1" si="28"/>
        <v>78</v>
      </c>
      <c r="DI235" s="117">
        <v>82</v>
      </c>
      <c r="DJ235" s="119" t="s">
        <v>521</v>
      </c>
      <c r="DK235" s="109"/>
      <c r="DL235" s="109"/>
      <c r="DM235" s="446"/>
      <c r="DN235" s="446"/>
      <c r="DO235" s="446"/>
      <c r="DP235" s="446"/>
      <c r="DQ235" s="446"/>
      <c r="DR235" s="446"/>
      <c r="DS235" s="446"/>
      <c r="DT235" s="446"/>
      <c r="DU235" s="446"/>
      <c r="DV235" s="446"/>
      <c r="DW235" s="446"/>
      <c r="DX235" s="446"/>
      <c r="DY235" s="446"/>
      <c r="DZ235" s="446"/>
      <c r="EA235" s="446"/>
      <c r="EB235" s="446"/>
      <c r="EC235" s="446"/>
      <c r="ED235" s="446"/>
      <c r="EE235" s="446"/>
      <c r="EF235" s="446"/>
      <c r="EG235" s="446"/>
      <c r="EH235" s="446"/>
      <c r="EI235" s="109"/>
      <c r="EJ235" s="109">
        <f t="shared" ca="1" si="29"/>
        <v>78</v>
      </c>
      <c r="EK235" s="117">
        <v>14103</v>
      </c>
      <c r="EL235" s="118" t="s">
        <v>250</v>
      </c>
      <c r="EM235" s="109"/>
      <c r="EN235" s="109"/>
      <c r="EO235" s="446"/>
      <c r="EP235" s="446"/>
      <c r="EQ235" s="446"/>
      <c r="ER235" s="446"/>
      <c r="ES235" s="446"/>
      <c r="ET235" s="446"/>
      <c r="EU235" s="446"/>
      <c r="EV235" s="446"/>
      <c r="EW235" s="446"/>
      <c r="EX235" s="446"/>
      <c r="EY235" s="447"/>
      <c r="EZ235" s="447"/>
      <c r="FA235" s="447"/>
      <c r="FB235" s="447"/>
      <c r="FC235" s="444"/>
      <c r="FD235" s="444"/>
      <c r="FE235" s="444"/>
      <c r="FF235" s="444"/>
      <c r="FG235" s="444"/>
      <c r="FH235" s="444"/>
      <c r="FI235" s="444"/>
      <c r="FJ235" s="444"/>
      <c r="FK235" s="444"/>
      <c r="FL235" s="444"/>
      <c r="FM235" s="444"/>
      <c r="FN235" s="444"/>
      <c r="FO235" s="444"/>
      <c r="FP235" s="444"/>
      <c r="FQ235" s="444"/>
      <c r="FR235" s="444"/>
      <c r="FS235" s="444"/>
      <c r="FT235" s="444"/>
      <c r="FU235" s="444"/>
      <c r="FV235" s="444"/>
      <c r="FW235" s="444"/>
      <c r="FX235" s="444"/>
    </row>
    <row r="236" spans="1:180" ht="17.25" hidden="1" customHeight="1">
      <c r="A236" s="444"/>
      <c r="B236" s="444"/>
      <c r="C236" s="444"/>
      <c r="D236" s="444"/>
      <c r="E236" s="444"/>
      <c r="F236" s="444"/>
      <c r="G236" s="444"/>
      <c r="H236" s="444"/>
      <c r="I236" s="444"/>
      <c r="J236" s="444"/>
      <c r="K236" s="444"/>
      <c r="L236" s="444"/>
      <c r="M236" s="444"/>
      <c r="N236" s="444"/>
      <c r="O236" s="444"/>
      <c r="P236" s="444"/>
      <c r="Q236" s="444"/>
      <c r="R236" s="444"/>
      <c r="S236" s="444"/>
      <c r="T236" s="444"/>
      <c r="U236" s="444"/>
      <c r="V236" s="444"/>
      <c r="W236" s="444"/>
      <c r="X236" s="444"/>
      <c r="Y236" s="444"/>
      <c r="Z236" s="444"/>
      <c r="AA236" s="444"/>
      <c r="AB236" s="444"/>
      <c r="AC236" s="444"/>
      <c r="AD236" s="444"/>
      <c r="AE236" s="444"/>
      <c r="AF236" s="444"/>
      <c r="AG236" s="444"/>
      <c r="AH236" s="444"/>
      <c r="AI236" s="444"/>
      <c r="AJ236" s="444"/>
      <c r="AK236" s="444"/>
      <c r="AL236" s="444"/>
      <c r="AM236" s="444"/>
      <c r="AN236" s="444"/>
      <c r="AO236" s="444"/>
      <c r="AP236" s="444"/>
      <c r="AQ236" s="444"/>
      <c r="AR236" s="444"/>
      <c r="AS236" s="444"/>
      <c r="AT236" s="444"/>
      <c r="AU236" s="444"/>
      <c r="AV236" s="444"/>
      <c r="AW236" s="444"/>
      <c r="AX236" s="444"/>
      <c r="AY236" s="444"/>
      <c r="AZ236" s="444"/>
      <c r="BA236" s="444"/>
      <c r="BB236" s="444"/>
      <c r="BC236" s="444"/>
      <c r="BD236" s="444"/>
      <c r="BE236" s="444"/>
      <c r="BF236" s="444"/>
      <c r="BG236" s="444"/>
      <c r="BH236" s="444"/>
      <c r="BI236" s="444"/>
      <c r="BJ236" s="444"/>
      <c r="BK236" s="444"/>
      <c r="BL236" s="444"/>
      <c r="BM236" s="444"/>
      <c r="BN236" s="444"/>
      <c r="BO236" s="444"/>
      <c r="BP236" s="444"/>
      <c r="BQ236" s="444"/>
      <c r="BR236" s="444"/>
      <c r="BS236" s="444"/>
      <c r="BT236" s="444"/>
      <c r="BU236" s="444"/>
      <c r="BV236" s="444"/>
      <c r="BW236" s="444"/>
      <c r="BX236" s="444"/>
      <c r="BY236" s="444"/>
      <c r="BZ236" s="444"/>
      <c r="CA236" s="444"/>
      <c r="CB236" s="444"/>
      <c r="CC236" s="444"/>
      <c r="CD236" s="444"/>
      <c r="CE236" s="444"/>
      <c r="CF236" s="444"/>
      <c r="CG236" s="444"/>
      <c r="CH236" s="444"/>
      <c r="CI236" s="444"/>
      <c r="CJ236" s="444"/>
      <c r="CK236" s="444"/>
      <c r="CL236" s="444"/>
      <c r="CM236" s="444"/>
      <c r="CN236" s="444"/>
      <c r="CO236" s="444"/>
      <c r="CP236" s="444"/>
      <c r="CQ236" s="444"/>
      <c r="CR236" s="446"/>
      <c r="CS236" s="446"/>
      <c r="CT236" s="446"/>
      <c r="CU236" s="109"/>
      <c r="CV236" s="109">
        <f t="shared" ca="1" si="27"/>
        <v>79</v>
      </c>
      <c r="CW236" s="117">
        <v>270</v>
      </c>
      <c r="CX236" s="119" t="s">
        <v>251</v>
      </c>
      <c r="CY236" s="109"/>
      <c r="CZ236" s="109"/>
      <c r="DA236" s="446"/>
      <c r="DB236" s="446"/>
      <c r="DC236" s="446"/>
      <c r="DD236" s="446"/>
      <c r="DE236" s="446"/>
      <c r="DF236" s="446"/>
      <c r="DG236" s="109"/>
      <c r="DH236" s="109">
        <f t="shared" ca="1" si="28"/>
        <v>79</v>
      </c>
      <c r="DI236" s="117">
        <v>84</v>
      </c>
      <c r="DJ236" s="119" t="s">
        <v>522</v>
      </c>
      <c r="DK236" s="109"/>
      <c r="DL236" s="109"/>
      <c r="DM236" s="446"/>
      <c r="DN236" s="446"/>
      <c r="DO236" s="446"/>
      <c r="DP236" s="446"/>
      <c r="DQ236" s="446"/>
      <c r="DR236" s="446"/>
      <c r="DS236" s="446"/>
      <c r="DT236" s="446"/>
      <c r="DU236" s="446"/>
      <c r="DV236" s="446"/>
      <c r="DW236" s="446"/>
      <c r="DX236" s="446"/>
      <c r="DY236" s="446"/>
      <c r="DZ236" s="446"/>
      <c r="EA236" s="446"/>
      <c r="EB236" s="446"/>
      <c r="EC236" s="446"/>
      <c r="ED236" s="446"/>
      <c r="EE236" s="446"/>
      <c r="EF236" s="446"/>
      <c r="EG236" s="446"/>
      <c r="EH236" s="446"/>
      <c r="EI236" s="109"/>
      <c r="EJ236" s="109">
        <f t="shared" ca="1" si="29"/>
        <v>79</v>
      </c>
      <c r="EK236" s="117">
        <v>14104</v>
      </c>
      <c r="EL236" s="118" t="s">
        <v>253</v>
      </c>
      <c r="EM236" s="109"/>
      <c r="EN236" s="109"/>
      <c r="EO236" s="446"/>
      <c r="EP236" s="446"/>
      <c r="EQ236" s="446"/>
      <c r="ER236" s="446"/>
      <c r="ES236" s="446"/>
      <c r="ET236" s="446"/>
      <c r="EU236" s="446"/>
      <c r="EV236" s="446"/>
      <c r="EW236" s="446"/>
      <c r="EX236" s="446"/>
      <c r="EY236" s="447"/>
      <c r="EZ236" s="447"/>
      <c r="FA236" s="447"/>
      <c r="FB236" s="447"/>
      <c r="FC236" s="444"/>
      <c r="FD236" s="444"/>
      <c r="FE236" s="444"/>
      <c r="FF236" s="444"/>
      <c r="FG236" s="444"/>
      <c r="FH236" s="444"/>
      <c r="FI236" s="444"/>
      <c r="FJ236" s="444"/>
      <c r="FK236" s="444"/>
      <c r="FL236" s="444"/>
      <c r="FM236" s="444"/>
      <c r="FN236" s="444"/>
      <c r="FO236" s="444"/>
      <c r="FP236" s="444"/>
      <c r="FQ236" s="444"/>
      <c r="FR236" s="444"/>
      <c r="FS236" s="444"/>
      <c r="FT236" s="444"/>
      <c r="FU236" s="444"/>
      <c r="FV236" s="444"/>
      <c r="FW236" s="444"/>
      <c r="FX236" s="444"/>
    </row>
    <row r="237" spans="1:180" ht="17.25" hidden="1" customHeight="1">
      <c r="A237" s="444"/>
      <c r="B237" s="444"/>
      <c r="C237" s="444"/>
      <c r="D237" s="444"/>
      <c r="E237" s="444"/>
      <c r="F237" s="444"/>
      <c r="G237" s="444"/>
      <c r="H237" s="444"/>
      <c r="I237" s="444"/>
      <c r="J237" s="444"/>
      <c r="K237" s="444"/>
      <c r="L237" s="444"/>
      <c r="M237" s="444"/>
      <c r="N237" s="444"/>
      <c r="O237" s="444"/>
      <c r="P237" s="444"/>
      <c r="Q237" s="444"/>
      <c r="R237" s="444"/>
      <c r="S237" s="444"/>
      <c r="T237" s="444"/>
      <c r="U237" s="444"/>
      <c r="V237" s="444"/>
      <c r="W237" s="444"/>
      <c r="X237" s="444"/>
      <c r="Y237" s="444"/>
      <c r="Z237" s="444"/>
      <c r="AA237" s="444"/>
      <c r="AB237" s="444"/>
      <c r="AC237" s="444"/>
      <c r="AD237" s="444"/>
      <c r="AE237" s="444"/>
      <c r="AF237" s="444"/>
      <c r="AG237" s="444"/>
      <c r="AH237" s="444"/>
      <c r="AI237" s="444"/>
      <c r="AJ237" s="444"/>
      <c r="AK237" s="444"/>
      <c r="AL237" s="444"/>
      <c r="AM237" s="444"/>
      <c r="AN237" s="444"/>
      <c r="AO237" s="444"/>
      <c r="AP237" s="444"/>
      <c r="AQ237" s="444"/>
      <c r="AR237" s="444"/>
      <c r="AS237" s="444"/>
      <c r="AT237" s="444"/>
      <c r="AU237" s="444"/>
      <c r="AV237" s="444"/>
      <c r="AW237" s="444"/>
      <c r="AX237" s="444"/>
      <c r="AY237" s="444"/>
      <c r="AZ237" s="444"/>
      <c r="BA237" s="444"/>
      <c r="BB237" s="444"/>
      <c r="BC237" s="444"/>
      <c r="BD237" s="444"/>
      <c r="BE237" s="444"/>
      <c r="BF237" s="444"/>
      <c r="BG237" s="444"/>
      <c r="BH237" s="444"/>
      <c r="BI237" s="444"/>
      <c r="BJ237" s="444"/>
      <c r="BK237" s="444"/>
      <c r="BL237" s="444"/>
      <c r="BM237" s="444"/>
      <c r="BN237" s="444"/>
      <c r="BO237" s="444"/>
      <c r="BP237" s="444"/>
      <c r="BQ237" s="444"/>
      <c r="BR237" s="444"/>
      <c r="BS237" s="444"/>
      <c r="BT237" s="444"/>
      <c r="BU237" s="444"/>
      <c r="BV237" s="444"/>
      <c r="BW237" s="444"/>
      <c r="BX237" s="444"/>
      <c r="BY237" s="444"/>
      <c r="BZ237" s="444"/>
      <c r="CA237" s="444"/>
      <c r="CB237" s="444"/>
      <c r="CC237" s="444"/>
      <c r="CD237" s="444"/>
      <c r="CE237" s="444"/>
      <c r="CF237" s="444"/>
      <c r="CG237" s="444"/>
      <c r="CH237" s="444"/>
      <c r="CI237" s="444"/>
      <c r="CJ237" s="444"/>
      <c r="CK237" s="444"/>
      <c r="CL237" s="444"/>
      <c r="CM237" s="444"/>
      <c r="CN237" s="444"/>
      <c r="CO237" s="444"/>
      <c r="CP237" s="444"/>
      <c r="CQ237" s="444"/>
      <c r="CR237" s="446"/>
      <c r="CS237" s="446"/>
      <c r="CT237" s="446"/>
      <c r="CU237" s="109"/>
      <c r="CV237" s="109">
        <f t="shared" ca="1" si="27"/>
        <v>80</v>
      </c>
      <c r="CW237" s="117">
        <v>271</v>
      </c>
      <c r="CX237" s="119" t="s">
        <v>254</v>
      </c>
      <c r="CY237" s="109"/>
      <c r="CZ237" s="109"/>
      <c r="DA237" s="446"/>
      <c r="DB237" s="446"/>
      <c r="DC237" s="446"/>
      <c r="DD237" s="446"/>
      <c r="DE237" s="446"/>
      <c r="DF237" s="446"/>
      <c r="DG237" s="109"/>
      <c r="DH237" s="109">
        <f t="shared" ca="1" si="28"/>
        <v>80</v>
      </c>
      <c r="DI237" s="117">
        <v>86</v>
      </c>
      <c r="DJ237" s="119" t="s">
        <v>523</v>
      </c>
      <c r="DK237" s="109"/>
      <c r="DL237" s="109"/>
      <c r="DM237" s="446"/>
      <c r="DN237" s="446"/>
      <c r="DO237" s="446"/>
      <c r="DP237" s="446"/>
      <c r="DQ237" s="446"/>
      <c r="DR237" s="446"/>
      <c r="DS237" s="446"/>
      <c r="DT237" s="446"/>
      <c r="DU237" s="446"/>
      <c r="DV237" s="446"/>
      <c r="DW237" s="446"/>
      <c r="DX237" s="446"/>
      <c r="DY237" s="446"/>
      <c r="DZ237" s="446"/>
      <c r="EA237" s="446"/>
      <c r="EB237" s="446"/>
      <c r="EC237" s="446"/>
      <c r="ED237" s="446"/>
      <c r="EE237" s="446"/>
      <c r="EF237" s="446"/>
      <c r="EG237" s="446"/>
      <c r="EH237" s="446"/>
      <c r="EI237" s="109"/>
      <c r="EJ237" s="109">
        <f t="shared" ca="1" si="29"/>
        <v>80</v>
      </c>
      <c r="EK237" s="117">
        <v>14105</v>
      </c>
      <c r="EL237" s="118" t="s">
        <v>255</v>
      </c>
      <c r="EM237" s="109"/>
      <c r="EN237" s="109"/>
      <c r="EO237" s="446"/>
      <c r="EP237" s="446"/>
      <c r="EQ237" s="446"/>
      <c r="ER237" s="446"/>
      <c r="ES237" s="446"/>
      <c r="ET237" s="446"/>
      <c r="EU237" s="446"/>
      <c r="EV237" s="446"/>
      <c r="EW237" s="446"/>
      <c r="EX237" s="446"/>
      <c r="EY237" s="447"/>
      <c r="EZ237" s="447"/>
      <c r="FA237" s="447"/>
      <c r="FB237" s="447"/>
      <c r="FC237" s="444"/>
      <c r="FD237" s="444"/>
      <c r="FE237" s="444"/>
      <c r="FF237" s="444"/>
      <c r="FG237" s="444"/>
      <c r="FH237" s="444"/>
      <c r="FI237" s="444"/>
      <c r="FJ237" s="444"/>
      <c r="FK237" s="444"/>
      <c r="FL237" s="444"/>
      <c r="FM237" s="444"/>
      <c r="FN237" s="444"/>
      <c r="FO237" s="444"/>
      <c r="FP237" s="444"/>
      <c r="FQ237" s="444"/>
      <c r="FR237" s="444"/>
      <c r="FS237" s="444"/>
      <c r="FT237" s="444"/>
      <c r="FU237" s="444"/>
      <c r="FV237" s="444"/>
      <c r="FW237" s="444"/>
      <c r="FX237" s="444"/>
    </row>
    <row r="238" spans="1:180" ht="17.25" hidden="1" customHeight="1">
      <c r="A238" s="444"/>
      <c r="B238" s="444"/>
      <c r="C238" s="444"/>
      <c r="D238" s="444"/>
      <c r="E238" s="444"/>
      <c r="F238" s="444"/>
      <c r="G238" s="444"/>
      <c r="H238" s="444"/>
      <c r="I238" s="444"/>
      <c r="J238" s="444"/>
      <c r="K238" s="444"/>
      <c r="L238" s="444"/>
      <c r="M238" s="444"/>
      <c r="N238" s="444"/>
      <c r="O238" s="444"/>
      <c r="P238" s="444"/>
      <c r="Q238" s="444"/>
      <c r="R238" s="444"/>
      <c r="S238" s="444"/>
      <c r="T238" s="444"/>
      <c r="U238" s="444"/>
      <c r="V238" s="444"/>
      <c r="W238" s="444"/>
      <c r="X238" s="444"/>
      <c r="Y238" s="444"/>
      <c r="Z238" s="444"/>
      <c r="AA238" s="444"/>
      <c r="AB238" s="444"/>
      <c r="AC238" s="444"/>
      <c r="AD238" s="444"/>
      <c r="AE238" s="444"/>
      <c r="AF238" s="444"/>
      <c r="AG238" s="444"/>
      <c r="AH238" s="444"/>
      <c r="AI238" s="444"/>
      <c r="AJ238" s="444"/>
      <c r="AK238" s="444"/>
      <c r="AL238" s="444"/>
      <c r="AM238" s="444"/>
      <c r="AN238" s="444"/>
      <c r="AO238" s="444"/>
      <c r="AP238" s="444"/>
      <c r="AQ238" s="444"/>
      <c r="AR238" s="444"/>
      <c r="AS238" s="444"/>
      <c r="AT238" s="444"/>
      <c r="AU238" s="444"/>
      <c r="AV238" s="444"/>
      <c r="AW238" s="444"/>
      <c r="AX238" s="444"/>
      <c r="AY238" s="444"/>
      <c r="AZ238" s="444"/>
      <c r="BA238" s="444"/>
      <c r="BB238" s="444"/>
      <c r="BC238" s="444"/>
      <c r="BD238" s="444"/>
      <c r="BE238" s="444"/>
      <c r="BF238" s="444"/>
      <c r="BG238" s="444"/>
      <c r="BH238" s="444"/>
      <c r="BI238" s="444"/>
      <c r="BJ238" s="444"/>
      <c r="BK238" s="444"/>
      <c r="BL238" s="444"/>
      <c r="BM238" s="444"/>
      <c r="BN238" s="444"/>
      <c r="BO238" s="444"/>
      <c r="BP238" s="444"/>
      <c r="BQ238" s="444"/>
      <c r="BR238" s="444"/>
      <c r="BS238" s="444"/>
      <c r="BT238" s="444"/>
      <c r="BU238" s="444"/>
      <c r="BV238" s="444"/>
      <c r="BW238" s="444"/>
      <c r="BX238" s="444"/>
      <c r="BY238" s="444"/>
      <c r="BZ238" s="444"/>
      <c r="CA238" s="444"/>
      <c r="CB238" s="444"/>
      <c r="CC238" s="444"/>
      <c r="CD238" s="444"/>
      <c r="CE238" s="444"/>
      <c r="CF238" s="444"/>
      <c r="CG238" s="444"/>
      <c r="CH238" s="444"/>
      <c r="CI238" s="444"/>
      <c r="CJ238" s="444"/>
      <c r="CK238" s="444"/>
      <c r="CL238" s="444"/>
      <c r="CM238" s="444"/>
      <c r="CN238" s="444"/>
      <c r="CO238" s="444"/>
      <c r="CP238" s="444"/>
      <c r="CQ238" s="444"/>
      <c r="CR238" s="446"/>
      <c r="CS238" s="446"/>
      <c r="CT238" s="446"/>
      <c r="CU238" s="109"/>
      <c r="CV238" s="109">
        <f t="shared" ca="1" si="27"/>
        <v>81</v>
      </c>
      <c r="CW238" s="117">
        <v>280</v>
      </c>
      <c r="CX238" s="119" t="s">
        <v>256</v>
      </c>
      <c r="CY238" s="109"/>
      <c r="CZ238" s="109"/>
      <c r="DA238" s="446"/>
      <c r="DB238" s="446"/>
      <c r="DC238" s="446"/>
      <c r="DD238" s="446"/>
      <c r="DE238" s="446"/>
      <c r="DF238" s="446"/>
      <c r="DG238" s="109"/>
      <c r="DH238" s="109">
        <f t="shared" ca="1" si="28"/>
        <v>81</v>
      </c>
      <c r="DI238" s="117">
        <v>87</v>
      </c>
      <c r="DJ238" s="119" t="s">
        <v>524</v>
      </c>
      <c r="DK238" s="109"/>
      <c r="DL238" s="109"/>
      <c r="DM238" s="446"/>
      <c r="DN238" s="446"/>
      <c r="DO238" s="446"/>
      <c r="DP238" s="446"/>
      <c r="DQ238" s="446"/>
      <c r="DR238" s="446"/>
      <c r="DS238" s="446"/>
      <c r="DT238" s="446"/>
      <c r="DU238" s="446"/>
      <c r="DV238" s="446"/>
      <c r="DW238" s="446"/>
      <c r="DX238" s="446"/>
      <c r="DY238" s="446"/>
      <c r="DZ238" s="446"/>
      <c r="EA238" s="446"/>
      <c r="EB238" s="446"/>
      <c r="EC238" s="446"/>
      <c r="ED238" s="446"/>
      <c r="EE238" s="446"/>
      <c r="EF238" s="446"/>
      <c r="EG238" s="446"/>
      <c r="EH238" s="446"/>
      <c r="EI238" s="109"/>
      <c r="EJ238" s="109">
        <f t="shared" ca="1" si="29"/>
        <v>81</v>
      </c>
      <c r="EK238" s="117">
        <v>14106</v>
      </c>
      <c r="EL238" s="118" t="s">
        <v>257</v>
      </c>
      <c r="EM238" s="109"/>
      <c r="EN238" s="109"/>
      <c r="EO238" s="446"/>
      <c r="EP238" s="446"/>
      <c r="EQ238" s="446"/>
      <c r="ER238" s="446"/>
      <c r="ES238" s="446"/>
      <c r="ET238" s="446"/>
      <c r="EU238" s="446"/>
      <c r="EV238" s="446"/>
      <c r="EW238" s="446"/>
      <c r="EX238" s="446"/>
      <c r="EY238" s="447"/>
      <c r="EZ238" s="447"/>
      <c r="FA238" s="447"/>
      <c r="FB238" s="447"/>
      <c r="FC238" s="444"/>
      <c r="FD238" s="444"/>
      <c r="FE238" s="444"/>
      <c r="FF238" s="444"/>
      <c r="FG238" s="444"/>
      <c r="FH238" s="444"/>
      <c r="FI238" s="444"/>
      <c r="FJ238" s="444"/>
      <c r="FK238" s="444"/>
      <c r="FL238" s="444"/>
      <c r="FM238" s="444"/>
      <c r="FN238" s="444"/>
      <c r="FO238" s="444"/>
      <c r="FP238" s="444"/>
      <c r="FQ238" s="444"/>
      <c r="FR238" s="444"/>
      <c r="FS238" s="444"/>
      <c r="FT238" s="444"/>
      <c r="FU238" s="444"/>
      <c r="FV238" s="444"/>
      <c r="FW238" s="444"/>
      <c r="FX238" s="444"/>
    </row>
    <row r="239" spans="1:180" ht="17.25" hidden="1" customHeight="1">
      <c r="A239" s="444"/>
      <c r="B239" s="444"/>
      <c r="C239" s="444"/>
      <c r="D239" s="444"/>
      <c r="E239" s="444"/>
      <c r="F239" s="444"/>
      <c r="G239" s="444"/>
      <c r="H239" s="444"/>
      <c r="I239" s="444"/>
      <c r="J239" s="444"/>
      <c r="K239" s="444"/>
      <c r="L239" s="444"/>
      <c r="M239" s="444"/>
      <c r="N239" s="444"/>
      <c r="O239" s="444"/>
      <c r="P239" s="444"/>
      <c r="Q239" s="444"/>
      <c r="R239" s="444"/>
      <c r="S239" s="444"/>
      <c r="T239" s="444"/>
      <c r="U239" s="444"/>
      <c r="V239" s="444"/>
      <c r="W239" s="444"/>
      <c r="X239" s="444"/>
      <c r="Y239" s="444"/>
      <c r="Z239" s="444"/>
      <c r="AA239" s="444"/>
      <c r="AB239" s="444"/>
      <c r="AC239" s="444"/>
      <c r="AD239" s="444"/>
      <c r="AE239" s="444"/>
      <c r="AF239" s="444"/>
      <c r="AG239" s="444"/>
      <c r="AH239" s="444"/>
      <c r="AI239" s="444"/>
      <c r="AJ239" s="444"/>
      <c r="AK239" s="444"/>
      <c r="AL239" s="444"/>
      <c r="AM239" s="444"/>
      <c r="AN239" s="444"/>
      <c r="AO239" s="444"/>
      <c r="AP239" s="444"/>
      <c r="AQ239" s="444"/>
      <c r="AR239" s="444"/>
      <c r="AS239" s="444"/>
      <c r="AT239" s="444"/>
      <c r="AU239" s="444"/>
      <c r="AV239" s="444"/>
      <c r="AW239" s="444"/>
      <c r="AX239" s="444"/>
      <c r="AY239" s="444"/>
      <c r="AZ239" s="444"/>
      <c r="BA239" s="444"/>
      <c r="BB239" s="444"/>
      <c r="BC239" s="444"/>
      <c r="BD239" s="444"/>
      <c r="BE239" s="444"/>
      <c r="BF239" s="444"/>
      <c r="BG239" s="444"/>
      <c r="BH239" s="444"/>
      <c r="BI239" s="444"/>
      <c r="BJ239" s="444"/>
      <c r="BK239" s="444"/>
      <c r="BL239" s="444"/>
      <c r="BM239" s="444"/>
      <c r="BN239" s="444"/>
      <c r="BO239" s="444"/>
      <c r="BP239" s="444"/>
      <c r="BQ239" s="444"/>
      <c r="BR239" s="444"/>
      <c r="BS239" s="444"/>
      <c r="BT239" s="444"/>
      <c r="BU239" s="444"/>
      <c r="BV239" s="444"/>
      <c r="BW239" s="444"/>
      <c r="BX239" s="444"/>
      <c r="BY239" s="444"/>
      <c r="BZ239" s="444"/>
      <c r="CA239" s="444"/>
      <c r="CB239" s="444"/>
      <c r="CC239" s="444"/>
      <c r="CD239" s="444"/>
      <c r="CE239" s="444"/>
      <c r="CF239" s="444"/>
      <c r="CG239" s="444"/>
      <c r="CH239" s="444"/>
      <c r="CI239" s="444"/>
      <c r="CJ239" s="444"/>
      <c r="CK239" s="444"/>
      <c r="CL239" s="444"/>
      <c r="CM239" s="444"/>
      <c r="CN239" s="444"/>
      <c r="CO239" s="444"/>
      <c r="CP239" s="444"/>
      <c r="CQ239" s="444"/>
      <c r="CR239" s="446"/>
      <c r="CS239" s="446"/>
      <c r="CT239" s="446"/>
      <c r="CU239" s="109"/>
      <c r="CV239" s="109">
        <f t="shared" ca="1" si="27"/>
        <v>82</v>
      </c>
      <c r="CW239" s="117">
        <v>290</v>
      </c>
      <c r="CX239" s="119" t="s">
        <v>258</v>
      </c>
      <c r="CY239" s="109"/>
      <c r="CZ239" s="109"/>
      <c r="DA239" s="446"/>
      <c r="DB239" s="446"/>
      <c r="DC239" s="446"/>
      <c r="DD239" s="446"/>
      <c r="DE239" s="446"/>
      <c r="DF239" s="446"/>
      <c r="DG239" s="109"/>
      <c r="DH239" s="109">
        <f t="shared" ca="1" si="28"/>
        <v>82</v>
      </c>
      <c r="DI239" s="117">
        <v>91</v>
      </c>
      <c r="DJ239" s="119" t="s">
        <v>275</v>
      </c>
      <c r="DK239" s="109"/>
      <c r="DL239" s="109"/>
      <c r="DM239" s="446"/>
      <c r="DN239" s="446"/>
      <c r="DO239" s="446"/>
      <c r="DP239" s="446"/>
      <c r="DQ239" s="446"/>
      <c r="DR239" s="446"/>
      <c r="DS239" s="446"/>
      <c r="DT239" s="446"/>
      <c r="DU239" s="446"/>
      <c r="DV239" s="446"/>
      <c r="DW239" s="446"/>
      <c r="DX239" s="446"/>
      <c r="DY239" s="446"/>
      <c r="DZ239" s="446"/>
      <c r="EA239" s="446"/>
      <c r="EB239" s="446"/>
      <c r="EC239" s="446"/>
      <c r="ED239" s="446"/>
      <c r="EE239" s="446"/>
      <c r="EF239" s="446"/>
      <c r="EG239" s="446"/>
      <c r="EH239" s="446"/>
      <c r="EI239" s="109"/>
      <c r="EJ239" s="109">
        <f t="shared" ca="1" si="29"/>
        <v>82</v>
      </c>
      <c r="EK239" s="117">
        <v>14110</v>
      </c>
      <c r="EL239" s="118" t="s">
        <v>259</v>
      </c>
      <c r="EM239" s="109"/>
      <c r="EN239" s="109"/>
      <c r="EO239" s="446"/>
      <c r="EP239" s="446"/>
      <c r="EQ239" s="446"/>
      <c r="ER239" s="446"/>
      <c r="ES239" s="446"/>
      <c r="ET239" s="446"/>
      <c r="EU239" s="446"/>
      <c r="EV239" s="446"/>
      <c r="EW239" s="446"/>
      <c r="EX239" s="446"/>
      <c r="EY239" s="447"/>
      <c r="EZ239" s="447"/>
      <c r="FA239" s="447"/>
      <c r="FB239" s="447"/>
      <c r="FC239" s="444"/>
      <c r="FD239" s="444"/>
      <c r="FE239" s="444"/>
      <c r="FF239" s="444"/>
      <c r="FG239" s="444"/>
      <c r="FH239" s="444"/>
      <c r="FI239" s="444"/>
      <c r="FJ239" s="444"/>
      <c r="FK239" s="444"/>
      <c r="FL239" s="444"/>
      <c r="FM239" s="444"/>
      <c r="FN239" s="444"/>
      <c r="FO239" s="444"/>
      <c r="FP239" s="444"/>
      <c r="FQ239" s="444"/>
      <c r="FR239" s="444"/>
      <c r="FS239" s="444"/>
      <c r="FT239" s="444"/>
      <c r="FU239" s="444"/>
      <c r="FV239" s="444"/>
      <c r="FW239" s="444"/>
      <c r="FX239" s="444"/>
    </row>
    <row r="240" spans="1:180" ht="17.25" hidden="1" customHeight="1">
      <c r="A240" s="444"/>
      <c r="B240" s="444"/>
      <c r="C240" s="444"/>
      <c r="D240" s="444"/>
      <c r="E240" s="444"/>
      <c r="F240" s="444"/>
      <c r="G240" s="444"/>
      <c r="H240" s="444"/>
      <c r="I240" s="444"/>
      <c r="J240" s="444"/>
      <c r="K240" s="444"/>
      <c r="L240" s="444"/>
      <c r="M240" s="444"/>
      <c r="N240" s="444"/>
      <c r="O240" s="444"/>
      <c r="P240" s="444"/>
      <c r="Q240" s="444"/>
      <c r="R240" s="444"/>
      <c r="S240" s="444"/>
      <c r="T240" s="444"/>
      <c r="U240" s="444"/>
      <c r="V240" s="444"/>
      <c r="W240" s="444"/>
      <c r="X240" s="444"/>
      <c r="Y240" s="444"/>
      <c r="Z240" s="444"/>
      <c r="AA240" s="444"/>
      <c r="AB240" s="444"/>
      <c r="AC240" s="444"/>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4"/>
      <c r="AY240" s="444"/>
      <c r="AZ240" s="444"/>
      <c r="BA240" s="444"/>
      <c r="BB240" s="444"/>
      <c r="BC240" s="444"/>
      <c r="BD240" s="444"/>
      <c r="BE240" s="444"/>
      <c r="BF240" s="444"/>
      <c r="BG240" s="444"/>
      <c r="BH240" s="444"/>
      <c r="BI240" s="444"/>
      <c r="BJ240" s="444"/>
      <c r="BK240" s="444"/>
      <c r="BL240" s="444"/>
      <c r="BM240" s="444"/>
      <c r="BN240" s="444"/>
      <c r="BO240" s="444"/>
      <c r="BP240" s="444"/>
      <c r="BQ240" s="444"/>
      <c r="BR240" s="444"/>
      <c r="BS240" s="444"/>
      <c r="BT240" s="444"/>
      <c r="BU240" s="444"/>
      <c r="BV240" s="444"/>
      <c r="BW240" s="444"/>
      <c r="BX240" s="444"/>
      <c r="BY240" s="444"/>
      <c r="BZ240" s="444"/>
      <c r="CA240" s="444"/>
      <c r="CB240" s="444"/>
      <c r="CC240" s="444"/>
      <c r="CD240" s="444"/>
      <c r="CE240" s="444"/>
      <c r="CF240" s="444"/>
      <c r="CG240" s="444"/>
      <c r="CH240" s="444"/>
      <c r="CI240" s="444"/>
      <c r="CJ240" s="444"/>
      <c r="CK240" s="444"/>
      <c r="CL240" s="444"/>
      <c r="CM240" s="444"/>
      <c r="CN240" s="444"/>
      <c r="CO240" s="444"/>
      <c r="CP240" s="444"/>
      <c r="CQ240" s="444"/>
      <c r="CR240" s="446"/>
      <c r="CS240" s="446"/>
      <c r="CT240" s="446"/>
      <c r="CU240" s="109"/>
      <c r="CV240" s="109">
        <f t="shared" ca="1" si="27"/>
        <v>83</v>
      </c>
      <c r="CW240" s="117">
        <v>300</v>
      </c>
      <c r="CX240" s="119" t="s">
        <v>260</v>
      </c>
      <c r="CY240" s="109"/>
      <c r="CZ240" s="109"/>
      <c r="DA240" s="446"/>
      <c r="DB240" s="446"/>
      <c r="DC240" s="446"/>
      <c r="DD240" s="446"/>
      <c r="DE240" s="446"/>
      <c r="DF240" s="446"/>
      <c r="DG240" s="109"/>
      <c r="DH240" s="109">
        <f t="shared" ca="1" si="28"/>
        <v>83</v>
      </c>
      <c r="DI240" s="117">
        <v>92</v>
      </c>
      <c r="DJ240" s="119" t="s">
        <v>278</v>
      </c>
      <c r="DK240" s="109"/>
      <c r="DL240" s="109"/>
      <c r="DM240" s="446"/>
      <c r="DN240" s="446"/>
      <c r="DO240" s="446"/>
      <c r="DP240" s="446"/>
      <c r="DQ240" s="446"/>
      <c r="DR240" s="446"/>
      <c r="DS240" s="446"/>
      <c r="DT240" s="446"/>
      <c r="DU240" s="446"/>
      <c r="DV240" s="446"/>
      <c r="DW240" s="446"/>
      <c r="DX240" s="446"/>
      <c r="DY240" s="446"/>
      <c r="DZ240" s="446"/>
      <c r="EA240" s="446"/>
      <c r="EB240" s="446"/>
      <c r="EC240" s="446"/>
      <c r="ED240" s="446"/>
      <c r="EE240" s="446"/>
      <c r="EF240" s="446"/>
      <c r="EG240" s="446"/>
      <c r="EH240" s="446"/>
      <c r="EI240" s="109"/>
      <c r="EJ240" s="109">
        <f t="shared" ca="1" si="29"/>
        <v>83</v>
      </c>
      <c r="EK240" s="117">
        <v>14113</v>
      </c>
      <c r="EL240" s="118" t="s">
        <v>261</v>
      </c>
      <c r="EM240" s="109"/>
      <c r="EN240" s="109"/>
      <c r="EO240" s="446"/>
      <c r="EP240" s="446"/>
      <c r="EQ240" s="446"/>
      <c r="ER240" s="446"/>
      <c r="ES240" s="446"/>
      <c r="ET240" s="446"/>
      <c r="EU240" s="446"/>
      <c r="EV240" s="446"/>
      <c r="EW240" s="446"/>
      <c r="EX240" s="446"/>
      <c r="EY240" s="447"/>
      <c r="EZ240" s="447"/>
      <c r="FA240" s="447"/>
      <c r="FB240" s="447"/>
      <c r="FC240" s="444"/>
      <c r="FD240" s="444"/>
      <c r="FE240" s="444"/>
      <c r="FF240" s="444"/>
      <c r="FG240" s="444"/>
      <c r="FH240" s="444"/>
      <c r="FI240" s="444"/>
      <c r="FJ240" s="444"/>
      <c r="FK240" s="444"/>
      <c r="FL240" s="444"/>
      <c r="FM240" s="444"/>
      <c r="FN240" s="444"/>
      <c r="FO240" s="444"/>
      <c r="FP240" s="444"/>
      <c r="FQ240" s="444"/>
      <c r="FR240" s="444"/>
      <c r="FS240" s="444"/>
      <c r="FT240" s="444"/>
      <c r="FU240" s="444"/>
      <c r="FV240" s="444"/>
      <c r="FW240" s="444"/>
      <c r="FX240" s="444"/>
    </row>
    <row r="241" spans="1:180" ht="17.25" hidden="1" customHeight="1">
      <c r="A241" s="444"/>
      <c r="B241" s="444"/>
      <c r="C241" s="444"/>
      <c r="D241" s="444"/>
      <c r="E241" s="444"/>
      <c r="F241" s="444"/>
      <c r="G241" s="444"/>
      <c r="H241" s="444"/>
      <c r="I241" s="444"/>
      <c r="J241" s="444"/>
      <c r="K241" s="444"/>
      <c r="L241" s="444"/>
      <c r="M241" s="444"/>
      <c r="N241" s="444"/>
      <c r="O241" s="444"/>
      <c r="P241" s="444"/>
      <c r="Q241" s="444"/>
      <c r="R241" s="444"/>
      <c r="S241" s="444"/>
      <c r="T241" s="444"/>
      <c r="U241" s="444"/>
      <c r="V241" s="444"/>
      <c r="W241" s="444"/>
      <c r="X241" s="444"/>
      <c r="Y241" s="444"/>
      <c r="Z241" s="444"/>
      <c r="AA241" s="444"/>
      <c r="AB241" s="444"/>
      <c r="AC241" s="444"/>
      <c r="AD241" s="444"/>
      <c r="AE241" s="444"/>
      <c r="AF241" s="444"/>
      <c r="AG241" s="444"/>
      <c r="AH241" s="444"/>
      <c r="AI241" s="444"/>
      <c r="AJ241" s="444"/>
      <c r="AK241" s="444"/>
      <c r="AL241" s="444"/>
      <c r="AM241" s="444"/>
      <c r="AN241" s="444"/>
      <c r="AO241" s="444"/>
      <c r="AP241" s="444"/>
      <c r="AQ241" s="444"/>
      <c r="AR241" s="444"/>
      <c r="AS241" s="444"/>
      <c r="AT241" s="444"/>
      <c r="AU241" s="444"/>
      <c r="AV241" s="444"/>
      <c r="AW241" s="444"/>
      <c r="AX241" s="444"/>
      <c r="AY241" s="444"/>
      <c r="AZ241" s="444"/>
      <c r="BA241" s="444"/>
      <c r="BB241" s="444"/>
      <c r="BC241" s="444"/>
      <c r="BD241" s="444"/>
      <c r="BE241" s="444"/>
      <c r="BF241" s="444"/>
      <c r="BG241" s="444"/>
      <c r="BH241" s="444"/>
      <c r="BI241" s="444"/>
      <c r="BJ241" s="444"/>
      <c r="BK241" s="444"/>
      <c r="BL241" s="444"/>
      <c r="BM241" s="444"/>
      <c r="BN241" s="444"/>
      <c r="BO241" s="444"/>
      <c r="BP241" s="444"/>
      <c r="BQ241" s="444"/>
      <c r="BR241" s="444"/>
      <c r="BS241" s="444"/>
      <c r="BT241" s="444"/>
      <c r="BU241" s="444"/>
      <c r="BV241" s="444"/>
      <c r="BW241" s="444"/>
      <c r="BX241" s="444"/>
      <c r="BY241" s="444"/>
      <c r="BZ241" s="444"/>
      <c r="CA241" s="444"/>
      <c r="CB241" s="444"/>
      <c r="CC241" s="444"/>
      <c r="CD241" s="444"/>
      <c r="CE241" s="444"/>
      <c r="CF241" s="444"/>
      <c r="CG241" s="444"/>
      <c r="CH241" s="444"/>
      <c r="CI241" s="444"/>
      <c r="CJ241" s="444"/>
      <c r="CK241" s="444"/>
      <c r="CL241" s="444"/>
      <c r="CM241" s="444"/>
      <c r="CN241" s="444"/>
      <c r="CO241" s="444"/>
      <c r="CP241" s="444"/>
      <c r="CQ241" s="444"/>
      <c r="CR241" s="446"/>
      <c r="CS241" s="446"/>
      <c r="CT241" s="446"/>
      <c r="CU241" s="109"/>
      <c r="CV241" s="109">
        <f t="shared" ca="1" si="27"/>
        <v>84</v>
      </c>
      <c r="CW241" s="117">
        <v>310</v>
      </c>
      <c r="CX241" s="119" t="s">
        <v>262</v>
      </c>
      <c r="CY241" s="109"/>
      <c r="CZ241" s="109"/>
      <c r="DA241" s="446"/>
      <c r="DB241" s="446"/>
      <c r="DC241" s="446"/>
      <c r="DD241" s="446"/>
      <c r="DE241" s="446"/>
      <c r="DF241" s="446"/>
      <c r="DG241" s="109"/>
      <c r="DH241" s="109">
        <f t="shared" ca="1" si="28"/>
        <v>84</v>
      </c>
      <c r="DI241" s="117">
        <v>93</v>
      </c>
      <c r="DJ241" s="119" t="s">
        <v>525</v>
      </c>
      <c r="DK241" s="109"/>
      <c r="DL241" s="109"/>
      <c r="DM241" s="446"/>
      <c r="DN241" s="446"/>
      <c r="DO241" s="446"/>
      <c r="DP241" s="446"/>
      <c r="DQ241" s="446"/>
      <c r="DR241" s="446"/>
      <c r="DS241" s="446"/>
      <c r="DT241" s="446"/>
      <c r="DU241" s="446"/>
      <c r="DV241" s="446"/>
      <c r="DW241" s="446"/>
      <c r="DX241" s="446"/>
      <c r="DY241" s="446"/>
      <c r="DZ241" s="446"/>
      <c r="EA241" s="446"/>
      <c r="EB241" s="446"/>
      <c r="EC241" s="446"/>
      <c r="ED241" s="446"/>
      <c r="EE241" s="446"/>
      <c r="EF241" s="446"/>
      <c r="EG241" s="446"/>
      <c r="EH241" s="446"/>
      <c r="EI241" s="109"/>
      <c r="EJ241" s="109">
        <f t="shared" ca="1" si="29"/>
        <v>84</v>
      </c>
      <c r="EK241" s="117">
        <v>14114</v>
      </c>
      <c r="EL241" s="118" t="s">
        <v>263</v>
      </c>
      <c r="EM241" s="109"/>
      <c r="EN241" s="109"/>
      <c r="EO241" s="446"/>
      <c r="EP241" s="446"/>
      <c r="EQ241" s="446"/>
      <c r="ER241" s="446"/>
      <c r="ES241" s="446"/>
      <c r="ET241" s="446"/>
      <c r="EU241" s="446"/>
      <c r="EV241" s="446"/>
      <c r="EW241" s="446"/>
      <c r="EX241" s="446"/>
      <c r="EY241" s="447"/>
      <c r="EZ241" s="447"/>
      <c r="FA241" s="447"/>
      <c r="FB241" s="447"/>
      <c r="FC241" s="444"/>
      <c r="FD241" s="444"/>
      <c r="FE241" s="444"/>
      <c r="FF241" s="444"/>
      <c r="FG241" s="444"/>
      <c r="FH241" s="444"/>
      <c r="FI241" s="444"/>
      <c r="FJ241" s="444"/>
      <c r="FK241" s="444"/>
      <c r="FL241" s="444"/>
      <c r="FM241" s="444"/>
      <c r="FN241" s="444"/>
      <c r="FO241" s="444"/>
      <c r="FP241" s="444"/>
      <c r="FQ241" s="444"/>
      <c r="FR241" s="444"/>
      <c r="FS241" s="444"/>
      <c r="FT241" s="444"/>
      <c r="FU241" s="444"/>
      <c r="FV241" s="444"/>
      <c r="FW241" s="444"/>
      <c r="FX241" s="444"/>
    </row>
    <row r="242" spans="1:180" ht="17.25" hidden="1" customHeight="1">
      <c r="A242" s="444"/>
      <c r="B242" s="444"/>
      <c r="C242" s="444"/>
      <c r="D242" s="444"/>
      <c r="E242" s="444"/>
      <c r="F242" s="444"/>
      <c r="G242" s="444"/>
      <c r="H242" s="444"/>
      <c r="I242" s="444"/>
      <c r="J242" s="444"/>
      <c r="K242" s="444"/>
      <c r="L242" s="444"/>
      <c r="M242" s="444"/>
      <c r="N242" s="444"/>
      <c r="O242" s="444"/>
      <c r="P242" s="444"/>
      <c r="Q242" s="444"/>
      <c r="R242" s="444"/>
      <c r="S242" s="444"/>
      <c r="T242" s="444"/>
      <c r="U242" s="444"/>
      <c r="V242" s="444"/>
      <c r="W242" s="444"/>
      <c r="X242" s="444"/>
      <c r="Y242" s="444"/>
      <c r="Z242" s="444"/>
      <c r="AA242" s="444"/>
      <c r="AB242" s="444"/>
      <c r="AC242" s="444"/>
      <c r="AD242" s="444"/>
      <c r="AE242" s="444"/>
      <c r="AF242" s="444"/>
      <c r="AG242" s="444"/>
      <c r="AH242" s="444"/>
      <c r="AI242" s="444"/>
      <c r="AJ242" s="444"/>
      <c r="AK242" s="444"/>
      <c r="AL242" s="444"/>
      <c r="AM242" s="444"/>
      <c r="AN242" s="444"/>
      <c r="AO242" s="444"/>
      <c r="AP242" s="444"/>
      <c r="AQ242" s="444"/>
      <c r="AR242" s="444"/>
      <c r="AS242" s="444"/>
      <c r="AT242" s="444"/>
      <c r="AU242" s="444"/>
      <c r="AV242" s="444"/>
      <c r="AW242" s="444"/>
      <c r="AX242" s="444"/>
      <c r="AY242" s="444"/>
      <c r="AZ242" s="444"/>
      <c r="BA242" s="444"/>
      <c r="BB242" s="444"/>
      <c r="BC242" s="444"/>
      <c r="BD242" s="444"/>
      <c r="BE242" s="444"/>
      <c r="BF242" s="444"/>
      <c r="BG242" s="444"/>
      <c r="BH242" s="444"/>
      <c r="BI242" s="444"/>
      <c r="BJ242" s="444"/>
      <c r="BK242" s="444"/>
      <c r="BL242" s="444"/>
      <c r="BM242" s="444"/>
      <c r="BN242" s="444"/>
      <c r="BO242" s="444"/>
      <c r="BP242" s="444"/>
      <c r="BQ242" s="444"/>
      <c r="BR242" s="444"/>
      <c r="BS242" s="444"/>
      <c r="BT242" s="444"/>
      <c r="BU242" s="444"/>
      <c r="BV242" s="444"/>
      <c r="BW242" s="444"/>
      <c r="BX242" s="444"/>
      <c r="BY242" s="444"/>
      <c r="BZ242" s="444"/>
      <c r="CA242" s="444"/>
      <c r="CB242" s="444"/>
      <c r="CC242" s="444"/>
      <c r="CD242" s="444"/>
      <c r="CE242" s="444"/>
      <c r="CF242" s="444"/>
      <c r="CG242" s="444"/>
      <c r="CH242" s="444"/>
      <c r="CI242" s="444"/>
      <c r="CJ242" s="444"/>
      <c r="CK242" s="444"/>
      <c r="CL242" s="444"/>
      <c r="CM242" s="444"/>
      <c r="CN242" s="444"/>
      <c r="CO242" s="444"/>
      <c r="CP242" s="444"/>
      <c r="CQ242" s="444"/>
      <c r="CR242" s="446"/>
      <c r="CS242" s="446"/>
      <c r="CT242" s="446"/>
      <c r="CU242" s="109"/>
      <c r="CV242" s="109">
        <f t="shared" ca="1" si="27"/>
        <v>85</v>
      </c>
      <c r="CW242" s="117">
        <v>320</v>
      </c>
      <c r="CX242" s="119" t="s">
        <v>264</v>
      </c>
      <c r="CY242" s="109"/>
      <c r="CZ242" s="109"/>
      <c r="DA242" s="446"/>
      <c r="DB242" s="446"/>
      <c r="DC242" s="446"/>
      <c r="DD242" s="446"/>
      <c r="DE242" s="446"/>
      <c r="DF242" s="446"/>
      <c r="DG242" s="109"/>
      <c r="DH242" s="109">
        <f t="shared" ca="1" si="28"/>
        <v>85</v>
      </c>
      <c r="DI242" s="117">
        <v>94</v>
      </c>
      <c r="DJ242" s="119" t="s">
        <v>526</v>
      </c>
      <c r="DK242" s="109"/>
      <c r="DL242" s="109"/>
      <c r="DM242" s="446"/>
      <c r="DN242" s="446"/>
      <c r="DO242" s="446"/>
      <c r="DP242" s="446"/>
      <c r="DQ242" s="446"/>
      <c r="DR242" s="446"/>
      <c r="DS242" s="446"/>
      <c r="DT242" s="446"/>
      <c r="DU242" s="446"/>
      <c r="DV242" s="446"/>
      <c r="DW242" s="446"/>
      <c r="DX242" s="446"/>
      <c r="DY242" s="446"/>
      <c r="DZ242" s="446"/>
      <c r="EA242" s="446"/>
      <c r="EB242" s="446"/>
      <c r="EC242" s="446"/>
      <c r="ED242" s="446"/>
      <c r="EE242" s="446"/>
      <c r="EF242" s="446"/>
      <c r="EG242" s="446"/>
      <c r="EH242" s="446"/>
      <c r="EI242" s="109"/>
      <c r="EJ242" s="109">
        <f t="shared" ca="1" si="29"/>
        <v>85</v>
      </c>
      <c r="EK242" s="117">
        <v>14132</v>
      </c>
      <c r="EL242" s="118" t="s">
        <v>265</v>
      </c>
      <c r="EM242" s="109"/>
      <c r="EN242" s="109"/>
      <c r="EO242" s="446"/>
      <c r="EP242" s="446"/>
      <c r="EQ242" s="446"/>
      <c r="ER242" s="446"/>
      <c r="ES242" s="446"/>
      <c r="ET242" s="446"/>
      <c r="EU242" s="446"/>
      <c r="EV242" s="446"/>
      <c r="EW242" s="446"/>
      <c r="EX242" s="446"/>
      <c r="EY242" s="447"/>
      <c r="EZ242" s="447"/>
      <c r="FA242" s="447"/>
      <c r="FB242" s="447"/>
      <c r="FC242" s="444"/>
      <c r="FD242" s="444"/>
      <c r="FE242" s="444"/>
      <c r="FF242" s="444"/>
      <c r="FG242" s="444"/>
      <c r="FH242" s="444"/>
      <c r="FI242" s="444"/>
      <c r="FJ242" s="444"/>
      <c r="FK242" s="444"/>
      <c r="FL242" s="444"/>
      <c r="FM242" s="444"/>
      <c r="FN242" s="444"/>
      <c r="FO242" s="444"/>
      <c r="FP242" s="444"/>
      <c r="FQ242" s="444"/>
      <c r="FR242" s="444"/>
      <c r="FS242" s="444"/>
      <c r="FT242" s="444"/>
      <c r="FU242" s="444"/>
      <c r="FV242" s="444"/>
      <c r="FW242" s="444"/>
      <c r="FX242" s="444"/>
    </row>
    <row r="243" spans="1:180" ht="17.25" hidden="1" customHeight="1">
      <c r="A243" s="444"/>
      <c r="B243" s="444"/>
      <c r="C243" s="444"/>
      <c r="D243" s="444"/>
      <c r="E243" s="444"/>
      <c r="F243" s="444"/>
      <c r="G243" s="444"/>
      <c r="H243" s="444"/>
      <c r="I243" s="444"/>
      <c r="J243" s="444"/>
      <c r="K243" s="444"/>
      <c r="L243" s="444"/>
      <c r="M243" s="444"/>
      <c r="N243" s="444"/>
      <c r="O243" s="444"/>
      <c r="P243" s="444"/>
      <c r="Q243" s="444"/>
      <c r="R243" s="444"/>
      <c r="S243" s="444"/>
      <c r="T243" s="444"/>
      <c r="U243" s="444"/>
      <c r="V243" s="444"/>
      <c r="W243" s="444"/>
      <c r="X243" s="444"/>
      <c r="Y243" s="444"/>
      <c r="Z243" s="444"/>
      <c r="AA243" s="444"/>
      <c r="AB243" s="444"/>
      <c r="AC243" s="444"/>
      <c r="AD243" s="444"/>
      <c r="AE243" s="444"/>
      <c r="AF243" s="444"/>
      <c r="AG243" s="444"/>
      <c r="AH243" s="444"/>
      <c r="AI243" s="444"/>
      <c r="AJ243" s="444"/>
      <c r="AK243" s="444"/>
      <c r="AL243" s="444"/>
      <c r="AM243" s="444"/>
      <c r="AN243" s="444"/>
      <c r="AO243" s="444"/>
      <c r="AP243" s="444"/>
      <c r="AQ243" s="444"/>
      <c r="AR243" s="444"/>
      <c r="AS243" s="444"/>
      <c r="AT243" s="444"/>
      <c r="AU243" s="444"/>
      <c r="AV243" s="444"/>
      <c r="AW243" s="444"/>
      <c r="AX243" s="444"/>
      <c r="AY243" s="444"/>
      <c r="AZ243" s="444"/>
      <c r="BA243" s="444"/>
      <c r="BB243" s="444"/>
      <c r="BC243" s="444"/>
      <c r="BD243" s="444"/>
      <c r="BE243" s="444"/>
      <c r="BF243" s="444"/>
      <c r="BG243" s="444"/>
      <c r="BH243" s="444"/>
      <c r="BI243" s="444"/>
      <c r="BJ243" s="444"/>
      <c r="BK243" s="444"/>
      <c r="BL243" s="444"/>
      <c r="BM243" s="444"/>
      <c r="BN243" s="444"/>
      <c r="BO243" s="444"/>
      <c r="BP243" s="444"/>
      <c r="BQ243" s="444"/>
      <c r="BR243" s="444"/>
      <c r="BS243" s="444"/>
      <c r="BT243" s="444"/>
      <c r="BU243" s="444"/>
      <c r="BV243" s="444"/>
      <c r="BW243" s="444"/>
      <c r="BX243" s="444"/>
      <c r="BY243" s="444"/>
      <c r="BZ243" s="444"/>
      <c r="CA243" s="444"/>
      <c r="CB243" s="444"/>
      <c r="CC243" s="444"/>
      <c r="CD243" s="444"/>
      <c r="CE243" s="444"/>
      <c r="CF243" s="444"/>
      <c r="CG243" s="444"/>
      <c r="CH243" s="444"/>
      <c r="CI243" s="444"/>
      <c r="CJ243" s="444"/>
      <c r="CK243" s="444"/>
      <c r="CL243" s="444"/>
      <c r="CM243" s="444"/>
      <c r="CN243" s="444"/>
      <c r="CO243" s="444"/>
      <c r="CP243" s="444"/>
      <c r="CQ243" s="444"/>
      <c r="CR243" s="446"/>
      <c r="CS243" s="446"/>
      <c r="CT243" s="446"/>
      <c r="CU243" s="109"/>
      <c r="CV243" s="109">
        <f t="shared" ca="1" si="27"/>
        <v>86</v>
      </c>
      <c r="CW243" s="117">
        <v>330</v>
      </c>
      <c r="CX243" s="119" t="s">
        <v>266</v>
      </c>
      <c r="CY243" s="109"/>
      <c r="CZ243" s="109"/>
      <c r="DA243" s="446"/>
      <c r="DB243" s="446"/>
      <c r="DC243" s="446"/>
      <c r="DD243" s="446"/>
      <c r="DE243" s="446"/>
      <c r="DF243" s="446"/>
      <c r="DG243" s="109"/>
      <c r="DH243" s="109">
        <f t="shared" ca="1" si="28"/>
        <v>86</v>
      </c>
      <c r="DI243" s="117">
        <v>95</v>
      </c>
      <c r="DJ243" s="119" t="s">
        <v>527</v>
      </c>
      <c r="DK243" s="109"/>
      <c r="DL243" s="109"/>
      <c r="DM243" s="446"/>
      <c r="DN243" s="446"/>
      <c r="DO243" s="446"/>
      <c r="DP243" s="446"/>
      <c r="DQ243" s="446"/>
      <c r="DR243" s="446"/>
      <c r="DS243" s="446"/>
      <c r="DT243" s="446"/>
      <c r="DU243" s="446"/>
      <c r="DV243" s="446"/>
      <c r="DW243" s="446"/>
      <c r="DX243" s="446"/>
      <c r="DY243" s="446"/>
      <c r="DZ243" s="446"/>
      <c r="EA243" s="446"/>
      <c r="EB243" s="446"/>
      <c r="EC243" s="446"/>
      <c r="ED243" s="446"/>
      <c r="EE243" s="446"/>
      <c r="EF243" s="446"/>
      <c r="EG243" s="446"/>
      <c r="EH243" s="446"/>
      <c r="EI243" s="109"/>
      <c r="EJ243" s="109">
        <f t="shared" ca="1" si="29"/>
        <v>86</v>
      </c>
      <c r="EK243" s="117">
        <v>14134</v>
      </c>
      <c r="EL243" s="118" t="s">
        <v>267</v>
      </c>
      <c r="EM243" s="109"/>
      <c r="EN243" s="109"/>
      <c r="EO243" s="446"/>
      <c r="EP243" s="446"/>
      <c r="EQ243" s="446"/>
      <c r="ER243" s="446"/>
      <c r="ES243" s="446"/>
      <c r="ET243" s="446"/>
      <c r="EU243" s="446"/>
      <c r="EV243" s="446"/>
      <c r="EW243" s="446"/>
      <c r="EX243" s="446"/>
      <c r="EY243" s="447"/>
      <c r="EZ243" s="447"/>
      <c r="FA243" s="447"/>
      <c r="FB243" s="447"/>
      <c r="FC243" s="444"/>
      <c r="FD243" s="444"/>
      <c r="FE243" s="444"/>
      <c r="FF243" s="444"/>
      <c r="FG243" s="444"/>
      <c r="FH243" s="444"/>
      <c r="FI243" s="444"/>
      <c r="FJ243" s="444"/>
      <c r="FK243" s="444"/>
      <c r="FL243" s="444"/>
      <c r="FM243" s="444"/>
      <c r="FN243" s="444"/>
      <c r="FO243" s="444"/>
      <c r="FP243" s="444"/>
      <c r="FQ243" s="444"/>
      <c r="FR243" s="444"/>
      <c r="FS243" s="444"/>
      <c r="FT243" s="444"/>
      <c r="FU243" s="444"/>
      <c r="FV243" s="444"/>
      <c r="FW243" s="444"/>
      <c r="FX243" s="444"/>
    </row>
    <row r="244" spans="1:180" ht="17.25" hidden="1" customHeight="1">
      <c r="A244" s="444"/>
      <c r="B244" s="444"/>
      <c r="C244" s="444"/>
      <c r="D244" s="444"/>
      <c r="E244" s="444"/>
      <c r="F244" s="444"/>
      <c r="G244" s="444"/>
      <c r="H244" s="444"/>
      <c r="I244" s="444"/>
      <c r="J244" s="444"/>
      <c r="K244" s="444"/>
      <c r="L244" s="444"/>
      <c r="M244" s="444"/>
      <c r="N244" s="444"/>
      <c r="O244" s="444"/>
      <c r="P244" s="444"/>
      <c r="Q244" s="444"/>
      <c r="R244" s="444"/>
      <c r="S244" s="444"/>
      <c r="T244" s="444"/>
      <c r="U244" s="444"/>
      <c r="V244" s="444"/>
      <c r="W244" s="444"/>
      <c r="X244" s="444"/>
      <c r="Y244" s="444"/>
      <c r="Z244" s="444"/>
      <c r="AA244" s="444"/>
      <c r="AB244" s="444"/>
      <c r="AC244" s="444"/>
      <c r="AD244" s="444"/>
      <c r="AE244" s="444"/>
      <c r="AF244" s="444"/>
      <c r="AG244" s="444"/>
      <c r="AH244" s="444"/>
      <c r="AI244" s="444"/>
      <c r="AJ244" s="444"/>
      <c r="AK244" s="444"/>
      <c r="AL244" s="444"/>
      <c r="AM244" s="444"/>
      <c r="AN244" s="444"/>
      <c r="AO244" s="444"/>
      <c r="AP244" s="444"/>
      <c r="AQ244" s="444"/>
      <c r="AR244" s="444"/>
      <c r="AS244" s="444"/>
      <c r="AT244" s="444"/>
      <c r="AU244" s="444"/>
      <c r="AV244" s="444"/>
      <c r="AW244" s="444"/>
      <c r="AX244" s="444"/>
      <c r="AY244" s="444"/>
      <c r="AZ244" s="444"/>
      <c r="BA244" s="444"/>
      <c r="BB244" s="444"/>
      <c r="BC244" s="444"/>
      <c r="BD244" s="444"/>
      <c r="BE244" s="444"/>
      <c r="BF244" s="444"/>
      <c r="BG244" s="444"/>
      <c r="BH244" s="444"/>
      <c r="BI244" s="444"/>
      <c r="BJ244" s="444"/>
      <c r="BK244" s="444"/>
      <c r="BL244" s="444"/>
      <c r="BM244" s="444"/>
      <c r="BN244" s="444"/>
      <c r="BO244" s="444"/>
      <c r="BP244" s="444"/>
      <c r="BQ244" s="444"/>
      <c r="BR244" s="444"/>
      <c r="BS244" s="444"/>
      <c r="BT244" s="444"/>
      <c r="BU244" s="444"/>
      <c r="BV244" s="444"/>
      <c r="BW244" s="444"/>
      <c r="BX244" s="444"/>
      <c r="BY244" s="444"/>
      <c r="BZ244" s="444"/>
      <c r="CA244" s="444"/>
      <c r="CB244" s="444"/>
      <c r="CC244" s="444"/>
      <c r="CD244" s="444"/>
      <c r="CE244" s="444"/>
      <c r="CF244" s="444"/>
      <c r="CG244" s="444"/>
      <c r="CH244" s="444"/>
      <c r="CI244" s="444"/>
      <c r="CJ244" s="444"/>
      <c r="CK244" s="444"/>
      <c r="CL244" s="444"/>
      <c r="CM244" s="444"/>
      <c r="CN244" s="444"/>
      <c r="CO244" s="444"/>
      <c r="CP244" s="444"/>
      <c r="CQ244" s="444"/>
      <c r="CR244" s="446"/>
      <c r="CS244" s="446"/>
      <c r="CT244" s="446"/>
      <c r="CU244" s="109"/>
      <c r="CV244" s="109">
        <f t="shared" ca="1" si="27"/>
        <v>87</v>
      </c>
      <c r="CW244" s="117">
        <v>340</v>
      </c>
      <c r="CX244" s="119" t="s">
        <v>268</v>
      </c>
      <c r="CY244" s="109"/>
      <c r="CZ244" s="109"/>
      <c r="DA244" s="446"/>
      <c r="DB244" s="446"/>
      <c r="DC244" s="446"/>
      <c r="DD244" s="446"/>
      <c r="DE244" s="446"/>
      <c r="DF244" s="446"/>
      <c r="DG244" s="109"/>
      <c r="DH244" s="109">
        <f t="shared" ca="1" si="28"/>
        <v>87</v>
      </c>
      <c r="DI244" s="117">
        <v>96</v>
      </c>
      <c r="DJ244" s="119" t="s">
        <v>1004</v>
      </c>
      <c r="DK244" s="109"/>
      <c r="DL244" s="109"/>
      <c r="DM244" s="446"/>
      <c r="DN244" s="446"/>
      <c r="DO244" s="446"/>
      <c r="DP244" s="446"/>
      <c r="DQ244" s="446"/>
      <c r="DR244" s="446"/>
      <c r="DS244" s="446"/>
      <c r="DT244" s="446"/>
      <c r="DU244" s="446"/>
      <c r="DV244" s="446"/>
      <c r="DW244" s="446"/>
      <c r="DX244" s="446"/>
      <c r="DY244" s="446"/>
      <c r="DZ244" s="446"/>
      <c r="EA244" s="446"/>
      <c r="EB244" s="446"/>
      <c r="EC244" s="446"/>
      <c r="ED244" s="446"/>
      <c r="EE244" s="446"/>
      <c r="EF244" s="446"/>
      <c r="EG244" s="446"/>
      <c r="EH244" s="446"/>
      <c r="EI244" s="109"/>
      <c r="EJ244" s="109">
        <f t="shared" ca="1" si="29"/>
        <v>87</v>
      </c>
      <c r="EK244" s="117">
        <v>14135</v>
      </c>
      <c r="EL244" s="118" t="s">
        <v>269</v>
      </c>
      <c r="EM244" s="109"/>
      <c r="EN244" s="109"/>
      <c r="EO244" s="446"/>
      <c r="EP244" s="446"/>
      <c r="EQ244" s="446"/>
      <c r="ER244" s="446"/>
      <c r="ES244" s="446"/>
      <c r="ET244" s="446"/>
      <c r="EU244" s="446"/>
      <c r="EV244" s="446"/>
      <c r="EW244" s="446"/>
      <c r="EX244" s="446"/>
      <c r="EY244" s="447"/>
      <c r="EZ244" s="447"/>
      <c r="FA244" s="447"/>
      <c r="FB244" s="447"/>
      <c r="FC244" s="444"/>
      <c r="FD244" s="444"/>
      <c r="FE244" s="444"/>
      <c r="FF244" s="444"/>
      <c r="FG244" s="444"/>
      <c r="FH244" s="444"/>
      <c r="FI244" s="444"/>
      <c r="FJ244" s="444"/>
      <c r="FK244" s="444"/>
      <c r="FL244" s="444"/>
      <c r="FM244" s="444"/>
      <c r="FN244" s="444"/>
      <c r="FO244" s="444"/>
      <c r="FP244" s="444"/>
      <c r="FQ244" s="444"/>
      <c r="FR244" s="444"/>
      <c r="FS244" s="444"/>
      <c r="FT244" s="444"/>
      <c r="FU244" s="444"/>
      <c r="FV244" s="444"/>
      <c r="FW244" s="444"/>
      <c r="FX244" s="444"/>
    </row>
    <row r="245" spans="1:180" ht="17.25" hidden="1" customHeight="1">
      <c r="A245" s="444"/>
      <c r="B245" s="444"/>
      <c r="C245" s="444"/>
      <c r="D245" s="444"/>
      <c r="E245" s="444"/>
      <c r="F245" s="444"/>
      <c r="G245" s="444"/>
      <c r="H245" s="444"/>
      <c r="I245" s="444"/>
      <c r="J245" s="444"/>
      <c r="K245" s="444"/>
      <c r="L245" s="444"/>
      <c r="M245" s="444"/>
      <c r="N245" s="444"/>
      <c r="O245" s="444"/>
      <c r="P245" s="444"/>
      <c r="Q245" s="444"/>
      <c r="R245" s="444"/>
      <c r="S245" s="444"/>
      <c r="T245" s="444"/>
      <c r="U245" s="444"/>
      <c r="V245" s="444"/>
      <c r="W245" s="444"/>
      <c r="X245" s="444"/>
      <c r="Y245" s="444"/>
      <c r="Z245" s="444"/>
      <c r="AA245" s="444"/>
      <c r="AB245" s="444"/>
      <c r="AC245" s="444"/>
      <c r="AD245" s="444"/>
      <c r="AE245" s="444"/>
      <c r="AF245" s="444"/>
      <c r="AG245" s="444"/>
      <c r="AH245" s="444"/>
      <c r="AI245" s="444"/>
      <c r="AJ245" s="444"/>
      <c r="AK245" s="444"/>
      <c r="AL245" s="444"/>
      <c r="AM245" s="444"/>
      <c r="AN245" s="444"/>
      <c r="AO245" s="444"/>
      <c r="AP245" s="444"/>
      <c r="AQ245" s="444"/>
      <c r="AR245" s="444"/>
      <c r="AS245" s="444"/>
      <c r="AT245" s="444"/>
      <c r="AU245" s="444"/>
      <c r="AV245" s="444"/>
      <c r="AW245" s="444"/>
      <c r="AX245" s="444"/>
      <c r="AY245" s="444"/>
      <c r="AZ245" s="444"/>
      <c r="BA245" s="444"/>
      <c r="BB245" s="444"/>
      <c r="BC245" s="444"/>
      <c r="BD245" s="444"/>
      <c r="BE245" s="444"/>
      <c r="BF245" s="444"/>
      <c r="BG245" s="444"/>
      <c r="BH245" s="444"/>
      <c r="BI245" s="444"/>
      <c r="BJ245" s="444"/>
      <c r="BK245" s="444"/>
      <c r="BL245" s="444"/>
      <c r="BM245" s="444"/>
      <c r="BN245" s="444"/>
      <c r="BO245" s="444"/>
      <c r="BP245" s="444"/>
      <c r="BQ245" s="444"/>
      <c r="BR245" s="444"/>
      <c r="BS245" s="444"/>
      <c r="BT245" s="444"/>
      <c r="BU245" s="444"/>
      <c r="BV245" s="444"/>
      <c r="BW245" s="444"/>
      <c r="BX245" s="444"/>
      <c r="BY245" s="444"/>
      <c r="BZ245" s="444"/>
      <c r="CA245" s="444"/>
      <c r="CB245" s="444"/>
      <c r="CC245" s="444"/>
      <c r="CD245" s="444"/>
      <c r="CE245" s="444"/>
      <c r="CF245" s="444"/>
      <c r="CG245" s="444"/>
      <c r="CH245" s="444"/>
      <c r="CI245" s="444"/>
      <c r="CJ245" s="444"/>
      <c r="CK245" s="444"/>
      <c r="CL245" s="444"/>
      <c r="CM245" s="444"/>
      <c r="CN245" s="444"/>
      <c r="CO245" s="444"/>
      <c r="CP245" s="444"/>
      <c r="CQ245" s="444"/>
      <c r="CR245" s="446"/>
      <c r="CS245" s="446"/>
      <c r="CT245" s="446"/>
      <c r="CU245" s="109"/>
      <c r="CV245" s="109">
        <f t="shared" ca="1" si="27"/>
        <v>88</v>
      </c>
      <c r="CW245" s="117">
        <v>350</v>
      </c>
      <c r="CX245" s="119" t="s">
        <v>270</v>
      </c>
      <c r="CY245" s="109"/>
      <c r="CZ245" s="109"/>
      <c r="DA245" s="446"/>
      <c r="DB245" s="446"/>
      <c r="DC245" s="446"/>
      <c r="DD245" s="446"/>
      <c r="DE245" s="446"/>
      <c r="DF245" s="446"/>
      <c r="DG245" s="109"/>
      <c r="DH245" s="109">
        <f t="shared" ca="1" si="28"/>
        <v>88</v>
      </c>
      <c r="DI245" s="117">
        <v>97</v>
      </c>
      <c r="DJ245" s="119" t="s">
        <v>528</v>
      </c>
      <c r="DK245" s="109"/>
      <c r="DL245" s="109"/>
      <c r="DM245" s="446"/>
      <c r="DN245" s="446"/>
      <c r="DO245" s="446"/>
      <c r="DP245" s="446"/>
      <c r="DQ245" s="446"/>
      <c r="DR245" s="446"/>
      <c r="DS245" s="446"/>
      <c r="DT245" s="446"/>
      <c r="DU245" s="446"/>
      <c r="DV245" s="446"/>
      <c r="DW245" s="446"/>
      <c r="DX245" s="446"/>
      <c r="DY245" s="446"/>
      <c r="DZ245" s="446"/>
      <c r="EA245" s="446"/>
      <c r="EB245" s="446"/>
      <c r="EC245" s="446"/>
      <c r="ED245" s="446"/>
      <c r="EE245" s="446"/>
      <c r="EF245" s="446"/>
      <c r="EG245" s="446"/>
      <c r="EH245" s="446"/>
      <c r="EI245" s="109"/>
      <c r="EJ245" s="109">
        <f t="shared" ca="1" si="29"/>
        <v>88</v>
      </c>
      <c r="EK245" s="117">
        <v>14136</v>
      </c>
      <c r="EL245" s="118" t="s">
        <v>271</v>
      </c>
      <c r="EM245" s="109"/>
      <c r="EN245" s="109"/>
      <c r="EO245" s="446"/>
      <c r="EP245" s="446"/>
      <c r="EQ245" s="446"/>
      <c r="ER245" s="446"/>
      <c r="ES245" s="446"/>
      <c r="ET245" s="446"/>
      <c r="EU245" s="446"/>
      <c r="EV245" s="446"/>
      <c r="EW245" s="446"/>
      <c r="EX245" s="446"/>
      <c r="EY245" s="447"/>
      <c r="EZ245" s="447"/>
      <c r="FA245" s="447"/>
      <c r="FB245" s="447"/>
      <c r="FC245" s="444"/>
      <c r="FD245" s="444"/>
      <c r="FE245" s="444"/>
      <c r="FF245" s="444"/>
      <c r="FG245" s="444"/>
      <c r="FH245" s="444"/>
      <c r="FI245" s="444"/>
      <c r="FJ245" s="444"/>
      <c r="FK245" s="444"/>
      <c r="FL245" s="444"/>
      <c r="FM245" s="444"/>
      <c r="FN245" s="444"/>
      <c r="FO245" s="444"/>
      <c r="FP245" s="444"/>
      <c r="FQ245" s="444"/>
      <c r="FR245" s="444"/>
      <c r="FS245" s="444"/>
      <c r="FT245" s="444"/>
      <c r="FU245" s="444"/>
      <c r="FV245" s="444"/>
      <c r="FW245" s="444"/>
      <c r="FX245" s="444"/>
    </row>
    <row r="246" spans="1:180" ht="17.25" hidden="1" customHeight="1">
      <c r="A246" s="444"/>
      <c r="B246" s="444"/>
      <c r="C246" s="444"/>
      <c r="D246" s="444"/>
      <c r="E246" s="444"/>
      <c r="F246" s="444"/>
      <c r="G246" s="444"/>
      <c r="H246" s="444"/>
      <c r="I246" s="444"/>
      <c r="J246" s="444"/>
      <c r="K246" s="444"/>
      <c r="L246" s="444"/>
      <c r="M246" s="444"/>
      <c r="N246" s="444"/>
      <c r="O246" s="444"/>
      <c r="P246" s="444"/>
      <c r="Q246" s="444"/>
      <c r="R246" s="444"/>
      <c r="S246" s="444"/>
      <c r="T246" s="444"/>
      <c r="U246" s="444"/>
      <c r="V246" s="444"/>
      <c r="W246" s="444"/>
      <c r="X246" s="444"/>
      <c r="Y246" s="444"/>
      <c r="Z246" s="444"/>
      <c r="AA246" s="444"/>
      <c r="AB246" s="444"/>
      <c r="AC246" s="444"/>
      <c r="AD246" s="444"/>
      <c r="AE246" s="444"/>
      <c r="AF246" s="444"/>
      <c r="AG246" s="444"/>
      <c r="AH246" s="444"/>
      <c r="AI246" s="444"/>
      <c r="AJ246" s="444"/>
      <c r="AK246" s="444"/>
      <c r="AL246" s="444"/>
      <c r="AM246" s="444"/>
      <c r="AN246" s="444"/>
      <c r="AO246" s="444"/>
      <c r="AP246" s="444"/>
      <c r="AQ246" s="444"/>
      <c r="AR246" s="444"/>
      <c r="AS246" s="444"/>
      <c r="AT246" s="444"/>
      <c r="AU246" s="444"/>
      <c r="AV246" s="444"/>
      <c r="AW246" s="444"/>
      <c r="AX246" s="444"/>
      <c r="AY246" s="444"/>
      <c r="AZ246" s="444"/>
      <c r="BA246" s="444"/>
      <c r="BB246" s="444"/>
      <c r="BC246" s="444"/>
      <c r="BD246" s="444"/>
      <c r="BE246" s="444"/>
      <c r="BF246" s="444"/>
      <c r="BG246" s="444"/>
      <c r="BH246" s="444"/>
      <c r="BI246" s="444"/>
      <c r="BJ246" s="444"/>
      <c r="BK246" s="444"/>
      <c r="BL246" s="444"/>
      <c r="BM246" s="444"/>
      <c r="BN246" s="444"/>
      <c r="BO246" s="444"/>
      <c r="BP246" s="444"/>
      <c r="BQ246" s="444"/>
      <c r="BR246" s="444"/>
      <c r="BS246" s="444"/>
      <c r="BT246" s="444"/>
      <c r="BU246" s="444"/>
      <c r="BV246" s="444"/>
      <c r="BW246" s="444"/>
      <c r="BX246" s="444"/>
      <c r="BY246" s="444"/>
      <c r="BZ246" s="444"/>
      <c r="CA246" s="444"/>
      <c r="CB246" s="444"/>
      <c r="CC246" s="444"/>
      <c r="CD246" s="444"/>
      <c r="CE246" s="444"/>
      <c r="CF246" s="444"/>
      <c r="CG246" s="444"/>
      <c r="CH246" s="444"/>
      <c r="CI246" s="444"/>
      <c r="CJ246" s="444"/>
      <c r="CK246" s="444"/>
      <c r="CL246" s="444"/>
      <c r="CM246" s="444"/>
      <c r="CN246" s="444"/>
      <c r="CO246" s="444"/>
      <c r="CP246" s="444"/>
      <c r="CQ246" s="444"/>
      <c r="CR246" s="446"/>
      <c r="CS246" s="446"/>
      <c r="CT246" s="446"/>
      <c r="CU246" s="109"/>
      <c r="CV246" s="109">
        <f t="shared" ca="1" si="27"/>
        <v>89</v>
      </c>
      <c r="CW246" s="117">
        <v>360</v>
      </c>
      <c r="CX246" s="119" t="s">
        <v>272</v>
      </c>
      <c r="CY246" s="109"/>
      <c r="CZ246" s="109"/>
      <c r="DA246" s="446"/>
      <c r="DB246" s="446"/>
      <c r="DC246" s="446"/>
      <c r="DD246" s="446"/>
      <c r="DE246" s="446"/>
      <c r="DF246" s="446"/>
      <c r="DG246" s="109"/>
      <c r="DH246" s="109">
        <f t="shared" ca="1" si="28"/>
        <v>89</v>
      </c>
      <c r="DI246" s="117">
        <v>98</v>
      </c>
      <c r="DJ246" s="119" t="s">
        <v>529</v>
      </c>
      <c r="DK246" s="109"/>
      <c r="DL246" s="109"/>
      <c r="DM246" s="446"/>
      <c r="DN246" s="446"/>
      <c r="DO246" s="446"/>
      <c r="DP246" s="446"/>
      <c r="DQ246" s="446"/>
      <c r="DR246" s="446"/>
      <c r="DS246" s="446"/>
      <c r="DT246" s="446"/>
      <c r="DU246" s="446"/>
      <c r="DV246" s="446"/>
      <c r="DW246" s="446"/>
      <c r="DX246" s="446"/>
      <c r="DY246" s="446"/>
      <c r="DZ246" s="446"/>
      <c r="EA246" s="446"/>
      <c r="EB246" s="446"/>
      <c r="EC246" s="446"/>
      <c r="ED246" s="446"/>
      <c r="EE246" s="446"/>
      <c r="EF246" s="446"/>
      <c r="EG246" s="446"/>
      <c r="EH246" s="446"/>
      <c r="EI246" s="109"/>
      <c r="EJ246" s="109">
        <f t="shared" ca="1" si="29"/>
        <v>89</v>
      </c>
      <c r="EK246" s="117">
        <v>14137</v>
      </c>
      <c r="EL246" s="118" t="s">
        <v>273</v>
      </c>
      <c r="EM246" s="109"/>
      <c r="EN246" s="109"/>
      <c r="EO246" s="446"/>
      <c r="EP246" s="446"/>
      <c r="EQ246" s="446"/>
      <c r="ER246" s="446"/>
      <c r="ES246" s="446"/>
      <c r="ET246" s="446"/>
      <c r="EU246" s="446"/>
      <c r="EV246" s="446"/>
      <c r="EW246" s="446"/>
      <c r="EX246" s="446"/>
      <c r="EY246" s="447"/>
      <c r="EZ246" s="447"/>
      <c r="FA246" s="447"/>
      <c r="FB246" s="447"/>
      <c r="FC246" s="444"/>
      <c r="FD246" s="444"/>
      <c r="FE246" s="444"/>
      <c r="FF246" s="444"/>
      <c r="FG246" s="444"/>
      <c r="FH246" s="444"/>
      <c r="FI246" s="444"/>
      <c r="FJ246" s="444"/>
      <c r="FK246" s="444"/>
      <c r="FL246" s="444"/>
      <c r="FM246" s="444"/>
      <c r="FN246" s="444"/>
      <c r="FO246" s="444"/>
      <c r="FP246" s="444"/>
      <c r="FQ246" s="444"/>
      <c r="FR246" s="444"/>
      <c r="FS246" s="444"/>
      <c r="FT246" s="444"/>
      <c r="FU246" s="444"/>
      <c r="FV246" s="444"/>
      <c r="FW246" s="444"/>
      <c r="FX246" s="444"/>
    </row>
    <row r="247" spans="1:180" ht="17.25" hidden="1" customHeight="1">
      <c r="A247" s="444"/>
      <c r="B247" s="444"/>
      <c r="C247" s="444"/>
      <c r="D247" s="444"/>
      <c r="E247" s="444"/>
      <c r="F247" s="444"/>
      <c r="G247" s="444"/>
      <c r="H247" s="444"/>
      <c r="I247" s="444"/>
      <c r="J247" s="444"/>
      <c r="K247" s="444"/>
      <c r="L247" s="444"/>
      <c r="M247" s="444"/>
      <c r="N247" s="444"/>
      <c r="O247" s="444"/>
      <c r="P247" s="444"/>
      <c r="Q247" s="444"/>
      <c r="R247" s="444"/>
      <c r="S247" s="444"/>
      <c r="T247" s="444"/>
      <c r="U247" s="444"/>
      <c r="V247" s="444"/>
      <c r="W247" s="444"/>
      <c r="X247" s="444"/>
      <c r="Y247" s="444"/>
      <c r="Z247" s="444"/>
      <c r="AA247" s="444"/>
      <c r="AB247" s="444"/>
      <c r="AC247" s="444"/>
      <c r="AD247" s="444"/>
      <c r="AE247" s="444"/>
      <c r="AF247" s="444"/>
      <c r="AG247" s="444"/>
      <c r="AH247" s="444"/>
      <c r="AI247" s="444"/>
      <c r="AJ247" s="444"/>
      <c r="AK247" s="444"/>
      <c r="AL247" s="444"/>
      <c r="AM247" s="444"/>
      <c r="AN247" s="444"/>
      <c r="AO247" s="444"/>
      <c r="AP247" s="444"/>
      <c r="AQ247" s="444"/>
      <c r="AR247" s="444"/>
      <c r="AS247" s="444"/>
      <c r="AT247" s="444"/>
      <c r="AU247" s="444"/>
      <c r="AV247" s="444"/>
      <c r="AW247" s="444"/>
      <c r="AX247" s="444"/>
      <c r="AY247" s="444"/>
      <c r="AZ247" s="444"/>
      <c r="BA247" s="444"/>
      <c r="BB247" s="444"/>
      <c r="BC247" s="444"/>
      <c r="BD247" s="444"/>
      <c r="BE247" s="444"/>
      <c r="BF247" s="444"/>
      <c r="BG247" s="444"/>
      <c r="BH247" s="444"/>
      <c r="BI247" s="444"/>
      <c r="BJ247" s="444"/>
      <c r="BK247" s="444"/>
      <c r="BL247" s="444"/>
      <c r="BM247" s="444"/>
      <c r="BN247" s="444"/>
      <c r="BO247" s="444"/>
      <c r="BP247" s="444"/>
      <c r="BQ247" s="444"/>
      <c r="BR247" s="444"/>
      <c r="BS247" s="444"/>
      <c r="BT247" s="444"/>
      <c r="BU247" s="444"/>
      <c r="BV247" s="444"/>
      <c r="BW247" s="444"/>
      <c r="BX247" s="444"/>
      <c r="BY247" s="444"/>
      <c r="BZ247" s="444"/>
      <c r="CA247" s="444"/>
      <c r="CB247" s="444"/>
      <c r="CC247" s="444"/>
      <c r="CD247" s="444"/>
      <c r="CE247" s="444"/>
      <c r="CF247" s="444"/>
      <c r="CG247" s="444"/>
      <c r="CH247" s="444"/>
      <c r="CI247" s="444"/>
      <c r="CJ247" s="444"/>
      <c r="CK247" s="444"/>
      <c r="CL247" s="444"/>
      <c r="CM247" s="444"/>
      <c r="CN247" s="444"/>
      <c r="CO247" s="444"/>
      <c r="CP247" s="444"/>
      <c r="CQ247" s="444"/>
      <c r="CR247" s="446"/>
      <c r="CS247" s="446"/>
      <c r="CT247" s="446"/>
      <c r="CU247" s="109"/>
      <c r="CV247" s="109">
        <f t="shared" ca="1" si="27"/>
        <v>90</v>
      </c>
      <c r="CW247" s="117">
        <v>370</v>
      </c>
      <c r="CX247" s="119" t="s">
        <v>274</v>
      </c>
      <c r="CY247" s="109"/>
      <c r="CZ247" s="109"/>
      <c r="DA247" s="446"/>
      <c r="DB247" s="446"/>
      <c r="DC247" s="446"/>
      <c r="DD247" s="446"/>
      <c r="DE247" s="446"/>
      <c r="DF247" s="446"/>
      <c r="DG247" s="109"/>
      <c r="DH247" s="109">
        <f t="shared" ca="1" si="28"/>
        <v>90</v>
      </c>
      <c r="DI247" s="165">
        <v>999</v>
      </c>
      <c r="DJ247" s="166" t="s">
        <v>108</v>
      </c>
      <c r="DK247" s="109"/>
      <c r="DL247" s="109"/>
      <c r="DM247" s="446"/>
      <c r="DN247" s="446"/>
      <c r="DO247" s="446"/>
      <c r="DP247" s="446"/>
      <c r="DQ247" s="446"/>
      <c r="DR247" s="446"/>
      <c r="DS247" s="446"/>
      <c r="DT247" s="446"/>
      <c r="DU247" s="446"/>
      <c r="DV247" s="446"/>
      <c r="DW247" s="446"/>
      <c r="DX247" s="446"/>
      <c r="DY247" s="446"/>
      <c r="DZ247" s="446"/>
      <c r="EA247" s="446"/>
      <c r="EB247" s="446"/>
      <c r="EC247" s="446"/>
      <c r="ED247" s="446"/>
      <c r="EE247" s="446"/>
      <c r="EF247" s="446"/>
      <c r="EG247" s="446"/>
      <c r="EH247" s="446"/>
      <c r="EI247" s="109"/>
      <c r="EJ247" s="109">
        <f t="shared" ca="1" si="29"/>
        <v>90</v>
      </c>
      <c r="EK247" s="117">
        <v>14204</v>
      </c>
      <c r="EL247" s="118" t="s">
        <v>276</v>
      </c>
      <c r="EM247" s="109"/>
      <c r="EN247" s="109"/>
      <c r="EO247" s="446"/>
      <c r="EP247" s="446"/>
      <c r="EQ247" s="446"/>
      <c r="ER247" s="446"/>
      <c r="ES247" s="446"/>
      <c r="ET247" s="446"/>
      <c r="EU247" s="446"/>
      <c r="EV247" s="446"/>
      <c r="EW247" s="446"/>
      <c r="EX247" s="446"/>
      <c r="EY247" s="447"/>
      <c r="EZ247" s="447"/>
      <c r="FA247" s="447"/>
      <c r="FB247" s="447"/>
      <c r="FC247" s="444"/>
      <c r="FD247" s="444"/>
      <c r="FE247" s="444"/>
      <c r="FF247" s="444"/>
      <c r="FG247" s="444"/>
      <c r="FH247" s="444"/>
      <c r="FI247" s="444"/>
      <c r="FJ247" s="444"/>
      <c r="FK247" s="444"/>
      <c r="FL247" s="444"/>
      <c r="FM247" s="444"/>
      <c r="FN247" s="444"/>
      <c r="FO247" s="444"/>
      <c r="FP247" s="444"/>
      <c r="FQ247" s="444"/>
      <c r="FR247" s="444"/>
      <c r="FS247" s="444"/>
      <c r="FT247" s="444"/>
      <c r="FU247" s="444"/>
      <c r="FV247" s="444"/>
      <c r="FW247" s="444"/>
      <c r="FX247" s="444"/>
    </row>
    <row r="248" spans="1:180" ht="17.25" hidden="1" customHeight="1">
      <c r="A248" s="444"/>
      <c r="B248" s="444"/>
      <c r="C248" s="444"/>
      <c r="D248" s="444"/>
      <c r="E248" s="444"/>
      <c r="F248" s="444"/>
      <c r="G248" s="444"/>
      <c r="H248" s="444"/>
      <c r="I248" s="444"/>
      <c r="J248" s="444"/>
      <c r="K248" s="444"/>
      <c r="L248" s="444"/>
      <c r="M248" s="444"/>
      <c r="N248" s="444"/>
      <c r="O248" s="444"/>
      <c r="P248" s="444"/>
      <c r="Q248" s="444"/>
      <c r="R248" s="444"/>
      <c r="S248" s="444"/>
      <c r="T248" s="444"/>
      <c r="U248" s="444"/>
      <c r="V248" s="444"/>
      <c r="W248" s="444"/>
      <c r="X248" s="444"/>
      <c r="Y248" s="444"/>
      <c r="Z248" s="444"/>
      <c r="AA248" s="444"/>
      <c r="AB248" s="444"/>
      <c r="AC248" s="444"/>
      <c r="AD248" s="444"/>
      <c r="AE248" s="444"/>
      <c r="AF248" s="444"/>
      <c r="AG248" s="444"/>
      <c r="AH248" s="444"/>
      <c r="AI248" s="444"/>
      <c r="AJ248" s="444"/>
      <c r="AK248" s="444"/>
      <c r="AL248" s="444"/>
      <c r="AM248" s="444"/>
      <c r="AN248" s="444"/>
      <c r="AO248" s="444"/>
      <c r="AP248" s="444"/>
      <c r="AQ248" s="444"/>
      <c r="AR248" s="444"/>
      <c r="AS248" s="444"/>
      <c r="AT248" s="444"/>
      <c r="AU248" s="444"/>
      <c r="AV248" s="444"/>
      <c r="AW248" s="444"/>
      <c r="AX248" s="444"/>
      <c r="AY248" s="444"/>
      <c r="AZ248" s="444"/>
      <c r="BA248" s="444"/>
      <c r="BB248" s="444"/>
      <c r="BC248" s="444"/>
      <c r="BD248" s="444"/>
      <c r="BE248" s="444"/>
      <c r="BF248" s="444"/>
      <c r="BG248" s="444"/>
      <c r="BH248" s="444"/>
      <c r="BI248" s="444"/>
      <c r="BJ248" s="444"/>
      <c r="BK248" s="444"/>
      <c r="BL248" s="444"/>
      <c r="BM248" s="444"/>
      <c r="BN248" s="444"/>
      <c r="BO248" s="444"/>
      <c r="BP248" s="444"/>
      <c r="BQ248" s="444"/>
      <c r="BR248" s="444"/>
      <c r="BS248" s="444"/>
      <c r="BT248" s="444"/>
      <c r="BU248" s="444"/>
      <c r="BV248" s="444"/>
      <c r="BW248" s="444"/>
      <c r="BX248" s="444"/>
      <c r="BY248" s="444"/>
      <c r="BZ248" s="444"/>
      <c r="CA248" s="444"/>
      <c r="CB248" s="444"/>
      <c r="CC248" s="444"/>
      <c r="CD248" s="444"/>
      <c r="CE248" s="444"/>
      <c r="CF248" s="444"/>
      <c r="CG248" s="444"/>
      <c r="CH248" s="444"/>
      <c r="CI248" s="444"/>
      <c r="CJ248" s="444"/>
      <c r="CK248" s="444"/>
      <c r="CL248" s="444"/>
      <c r="CM248" s="444"/>
      <c r="CN248" s="444"/>
      <c r="CO248" s="444"/>
      <c r="CP248" s="444"/>
      <c r="CQ248" s="444"/>
      <c r="CR248" s="446"/>
      <c r="CS248" s="446"/>
      <c r="CT248" s="446"/>
      <c r="CU248" s="109"/>
      <c r="CV248" s="109">
        <f t="shared" ca="1" si="27"/>
        <v>91</v>
      </c>
      <c r="CW248" s="117">
        <v>380</v>
      </c>
      <c r="CX248" s="119" t="s">
        <v>277</v>
      </c>
      <c r="CY248" s="109"/>
      <c r="CZ248" s="109"/>
      <c r="DA248" s="446"/>
      <c r="DB248" s="446"/>
      <c r="DC248" s="446"/>
      <c r="DD248" s="446"/>
      <c r="DE248" s="446"/>
      <c r="DF248" s="446"/>
      <c r="DG248" s="109"/>
      <c r="DH248" s="109"/>
      <c r="DI248" s="117"/>
      <c r="DJ248" s="119"/>
      <c r="DK248" s="109"/>
      <c r="DL248" s="109"/>
      <c r="DM248" s="446"/>
      <c r="DN248" s="446"/>
      <c r="DO248" s="446"/>
      <c r="DP248" s="446"/>
      <c r="DQ248" s="446"/>
      <c r="DR248" s="446"/>
      <c r="DS248" s="446"/>
      <c r="DT248" s="446"/>
      <c r="DU248" s="446"/>
      <c r="DV248" s="446"/>
      <c r="DW248" s="446"/>
      <c r="DX248" s="446"/>
      <c r="DY248" s="446"/>
      <c r="DZ248" s="446"/>
      <c r="EA248" s="446"/>
      <c r="EB248" s="446"/>
      <c r="EC248" s="446"/>
      <c r="ED248" s="446"/>
      <c r="EE248" s="446"/>
      <c r="EF248" s="446"/>
      <c r="EG248" s="446"/>
      <c r="EH248" s="446"/>
      <c r="EI248" s="109"/>
      <c r="EJ248" s="109">
        <f t="shared" ca="1" si="29"/>
        <v>91</v>
      </c>
      <c r="EK248" s="117">
        <v>14205</v>
      </c>
      <c r="EL248" s="118" t="s">
        <v>279</v>
      </c>
      <c r="EM248" s="109"/>
      <c r="EN248" s="109"/>
      <c r="EO248" s="446"/>
      <c r="EP248" s="446"/>
      <c r="EQ248" s="446"/>
      <c r="ER248" s="446"/>
      <c r="ES248" s="446"/>
      <c r="ET248" s="446"/>
      <c r="EU248" s="446"/>
      <c r="EV248" s="446"/>
      <c r="EW248" s="446"/>
      <c r="EX248" s="446"/>
      <c r="EY248" s="447"/>
      <c r="EZ248" s="447"/>
      <c r="FA248" s="447"/>
      <c r="FB248" s="447"/>
      <c r="FC248" s="444"/>
      <c r="FD248" s="444"/>
      <c r="FE248" s="444"/>
      <c r="FF248" s="444"/>
      <c r="FG248" s="444"/>
      <c r="FH248" s="444"/>
      <c r="FI248" s="444"/>
      <c r="FJ248" s="444"/>
      <c r="FK248" s="444"/>
      <c r="FL248" s="444"/>
      <c r="FM248" s="444"/>
      <c r="FN248" s="444"/>
      <c r="FO248" s="444"/>
      <c r="FP248" s="444"/>
      <c r="FQ248" s="444"/>
      <c r="FR248" s="444"/>
      <c r="FS248" s="444"/>
      <c r="FT248" s="444"/>
      <c r="FU248" s="444"/>
      <c r="FV248" s="444"/>
      <c r="FW248" s="444"/>
      <c r="FX248" s="444"/>
    </row>
    <row r="249" spans="1:180" ht="17.25" hidden="1" customHeight="1">
      <c r="A249" s="444"/>
      <c r="B249" s="444"/>
      <c r="C249" s="444"/>
      <c r="D249" s="444"/>
      <c r="E249" s="444"/>
      <c r="F249" s="444"/>
      <c r="G249" s="444"/>
      <c r="H249" s="444"/>
      <c r="I249" s="444"/>
      <c r="J249" s="444"/>
      <c r="K249" s="444"/>
      <c r="L249" s="444"/>
      <c r="M249" s="444"/>
      <c r="N249" s="444"/>
      <c r="O249" s="444"/>
      <c r="P249" s="444"/>
      <c r="Q249" s="444"/>
      <c r="R249" s="444"/>
      <c r="S249" s="444"/>
      <c r="T249" s="444"/>
      <c r="U249" s="444"/>
      <c r="V249" s="444"/>
      <c r="W249" s="444"/>
      <c r="X249" s="444"/>
      <c r="Y249" s="444"/>
      <c r="Z249" s="444"/>
      <c r="AA249" s="444"/>
      <c r="AB249" s="444"/>
      <c r="AC249" s="444"/>
      <c r="AD249" s="444"/>
      <c r="AE249" s="444"/>
      <c r="AF249" s="444"/>
      <c r="AG249" s="444"/>
      <c r="AH249" s="444"/>
      <c r="AI249" s="444"/>
      <c r="AJ249" s="444"/>
      <c r="AK249" s="444"/>
      <c r="AL249" s="444"/>
      <c r="AM249" s="444"/>
      <c r="AN249" s="444"/>
      <c r="AO249" s="444"/>
      <c r="AP249" s="444"/>
      <c r="AQ249" s="444"/>
      <c r="AR249" s="444"/>
      <c r="AS249" s="444"/>
      <c r="AT249" s="444"/>
      <c r="AU249" s="444"/>
      <c r="AV249" s="444"/>
      <c r="AW249" s="444"/>
      <c r="AX249" s="444"/>
      <c r="AY249" s="444"/>
      <c r="AZ249" s="444"/>
      <c r="BA249" s="444"/>
      <c r="BB249" s="444"/>
      <c r="BC249" s="444"/>
      <c r="BD249" s="444"/>
      <c r="BE249" s="444"/>
      <c r="BF249" s="444"/>
      <c r="BG249" s="444"/>
      <c r="BH249" s="444"/>
      <c r="BI249" s="444"/>
      <c r="BJ249" s="444"/>
      <c r="BK249" s="444"/>
      <c r="BL249" s="444"/>
      <c r="BM249" s="444"/>
      <c r="BN249" s="444"/>
      <c r="BO249" s="444"/>
      <c r="BP249" s="444"/>
      <c r="BQ249" s="444"/>
      <c r="BR249" s="444"/>
      <c r="BS249" s="444"/>
      <c r="BT249" s="444"/>
      <c r="BU249" s="444"/>
      <c r="BV249" s="444"/>
      <c r="BW249" s="444"/>
      <c r="BX249" s="444"/>
      <c r="BY249" s="444"/>
      <c r="BZ249" s="444"/>
      <c r="CA249" s="444"/>
      <c r="CB249" s="444"/>
      <c r="CC249" s="444"/>
      <c r="CD249" s="444"/>
      <c r="CE249" s="444"/>
      <c r="CF249" s="444"/>
      <c r="CG249" s="444"/>
      <c r="CH249" s="444"/>
      <c r="CI249" s="444"/>
      <c r="CJ249" s="444"/>
      <c r="CK249" s="444"/>
      <c r="CL249" s="444"/>
      <c r="CM249" s="444"/>
      <c r="CN249" s="444"/>
      <c r="CO249" s="444"/>
      <c r="CP249" s="444"/>
      <c r="CQ249" s="444"/>
      <c r="CR249" s="446"/>
      <c r="CS249" s="446"/>
      <c r="CT249" s="446"/>
      <c r="CU249" s="109"/>
      <c r="CV249" s="109">
        <f t="shared" ca="1" si="27"/>
        <v>92</v>
      </c>
      <c r="CW249" s="117">
        <v>390</v>
      </c>
      <c r="CX249" s="119" t="s">
        <v>280</v>
      </c>
      <c r="CY249" s="109"/>
      <c r="CZ249" s="109"/>
      <c r="DA249" s="446"/>
      <c r="DB249" s="446"/>
      <c r="DC249" s="446"/>
      <c r="DD249" s="446"/>
      <c r="DE249" s="446"/>
      <c r="DF249" s="446"/>
      <c r="DG249" s="109"/>
      <c r="DH249" s="109"/>
      <c r="DK249" s="109"/>
      <c r="DL249" s="109"/>
      <c r="DM249" s="446"/>
      <c r="DN249" s="446"/>
      <c r="DO249" s="446"/>
      <c r="DP249" s="446"/>
      <c r="DQ249" s="446"/>
      <c r="DR249" s="446"/>
      <c r="DS249" s="446"/>
      <c r="DT249" s="446"/>
      <c r="DU249" s="446"/>
      <c r="DV249" s="446"/>
      <c r="DW249" s="446"/>
      <c r="DX249" s="446"/>
      <c r="DY249" s="446"/>
      <c r="DZ249" s="446"/>
      <c r="EA249" s="446"/>
      <c r="EB249" s="446"/>
      <c r="EC249" s="446"/>
      <c r="ED249" s="446"/>
      <c r="EE249" s="446"/>
      <c r="EF249" s="446"/>
      <c r="EG249" s="446"/>
      <c r="EH249" s="446"/>
      <c r="EI249" s="109"/>
      <c r="EJ249" s="109">
        <f t="shared" ca="1" si="29"/>
        <v>92</v>
      </c>
      <c r="EK249" s="117">
        <v>14209</v>
      </c>
      <c r="EL249" s="118" t="s">
        <v>228</v>
      </c>
      <c r="EM249" s="109"/>
      <c r="EN249" s="109"/>
      <c r="EO249" s="446"/>
      <c r="EP249" s="446"/>
      <c r="EQ249" s="446"/>
      <c r="ER249" s="446"/>
      <c r="ES249" s="446"/>
      <c r="ET249" s="446"/>
      <c r="EU249" s="446"/>
      <c r="EV249" s="446"/>
      <c r="EW249" s="446"/>
      <c r="EX249" s="446"/>
      <c r="EY249" s="447"/>
      <c r="EZ249" s="447"/>
      <c r="FA249" s="447"/>
      <c r="FB249" s="447"/>
      <c r="FC249" s="444"/>
      <c r="FD249" s="444"/>
      <c r="FE249" s="444"/>
      <c r="FF249" s="444"/>
      <c r="FG249" s="444"/>
      <c r="FH249" s="444"/>
      <c r="FI249" s="444"/>
      <c r="FJ249" s="444"/>
      <c r="FK249" s="444"/>
      <c r="FL249" s="444"/>
      <c r="FM249" s="444"/>
      <c r="FN249" s="444"/>
      <c r="FO249" s="444"/>
      <c r="FP249" s="444"/>
      <c r="FQ249" s="444"/>
      <c r="FR249" s="444"/>
      <c r="FS249" s="444"/>
      <c r="FT249" s="444"/>
      <c r="FU249" s="444"/>
      <c r="FV249" s="444"/>
      <c r="FW249" s="444"/>
      <c r="FX249" s="444"/>
    </row>
    <row r="250" spans="1:180" ht="17.25" hidden="1" customHeight="1">
      <c r="A250" s="444"/>
      <c r="B250" s="444"/>
      <c r="C250" s="444"/>
      <c r="D250" s="444"/>
      <c r="E250" s="444"/>
      <c r="F250" s="444"/>
      <c r="G250" s="444"/>
      <c r="H250" s="444"/>
      <c r="I250" s="444"/>
      <c r="J250" s="444"/>
      <c r="K250" s="444"/>
      <c r="L250" s="444"/>
      <c r="M250" s="444"/>
      <c r="N250" s="444"/>
      <c r="O250" s="444"/>
      <c r="P250" s="444"/>
      <c r="Q250" s="444"/>
      <c r="R250" s="444"/>
      <c r="S250" s="444"/>
      <c r="T250" s="444"/>
      <c r="U250" s="444"/>
      <c r="V250" s="444"/>
      <c r="W250" s="444"/>
      <c r="X250" s="444"/>
      <c r="Y250" s="444"/>
      <c r="Z250" s="444"/>
      <c r="AA250" s="444"/>
      <c r="AB250" s="444"/>
      <c r="AC250" s="444"/>
      <c r="AD250" s="444"/>
      <c r="AE250" s="444"/>
      <c r="AF250" s="444"/>
      <c r="AG250" s="444"/>
      <c r="AH250" s="444"/>
      <c r="AI250" s="444"/>
      <c r="AJ250" s="444"/>
      <c r="AK250" s="444"/>
      <c r="AL250" s="444"/>
      <c r="AM250" s="444"/>
      <c r="AN250" s="444"/>
      <c r="AO250" s="444"/>
      <c r="AP250" s="444"/>
      <c r="AQ250" s="444"/>
      <c r="AR250" s="444"/>
      <c r="AS250" s="444"/>
      <c r="AT250" s="444"/>
      <c r="AU250" s="444"/>
      <c r="AV250" s="444"/>
      <c r="AW250" s="444"/>
      <c r="AX250" s="444"/>
      <c r="AY250" s="444"/>
      <c r="AZ250" s="444"/>
      <c r="BA250" s="444"/>
      <c r="BB250" s="444"/>
      <c r="BC250" s="444"/>
      <c r="BD250" s="444"/>
      <c r="BE250" s="444"/>
      <c r="BF250" s="444"/>
      <c r="BG250" s="444"/>
      <c r="BH250" s="444"/>
      <c r="BI250" s="444"/>
      <c r="BJ250" s="444"/>
      <c r="BK250" s="444"/>
      <c r="BL250" s="444"/>
      <c r="BM250" s="444"/>
      <c r="BN250" s="444"/>
      <c r="BO250" s="444"/>
      <c r="BP250" s="444"/>
      <c r="BQ250" s="444"/>
      <c r="BR250" s="444"/>
      <c r="BS250" s="444"/>
      <c r="BT250" s="444"/>
      <c r="BU250" s="444"/>
      <c r="BV250" s="444"/>
      <c r="BW250" s="444"/>
      <c r="BX250" s="444"/>
      <c r="BY250" s="444"/>
      <c r="BZ250" s="444"/>
      <c r="CA250" s="444"/>
      <c r="CB250" s="444"/>
      <c r="CC250" s="444"/>
      <c r="CD250" s="444"/>
      <c r="CE250" s="444"/>
      <c r="CF250" s="444"/>
      <c r="CG250" s="444"/>
      <c r="CH250" s="444"/>
      <c r="CI250" s="444"/>
      <c r="CJ250" s="444"/>
      <c r="CK250" s="444"/>
      <c r="CL250" s="444"/>
      <c r="CM250" s="444"/>
      <c r="CN250" s="444"/>
      <c r="CO250" s="444"/>
      <c r="CP250" s="444"/>
      <c r="CQ250" s="444"/>
      <c r="CR250" s="446"/>
      <c r="CS250" s="446"/>
      <c r="CT250" s="446"/>
      <c r="CU250" s="109"/>
      <c r="CV250" s="109">
        <f t="shared" ca="1" si="27"/>
        <v>93</v>
      </c>
      <c r="CW250" s="117">
        <v>400</v>
      </c>
      <c r="CX250" s="119" t="s">
        <v>281</v>
      </c>
      <c r="CY250" s="109"/>
      <c r="CZ250" s="109"/>
      <c r="DA250" s="446"/>
      <c r="DB250" s="446"/>
      <c r="DC250" s="446"/>
      <c r="DD250" s="446"/>
      <c r="DE250" s="446"/>
      <c r="DF250" s="446"/>
      <c r="DG250" s="109"/>
      <c r="DH250" s="109"/>
      <c r="DK250" s="109"/>
      <c r="DL250" s="109"/>
      <c r="DM250" s="446"/>
      <c r="DN250" s="446"/>
      <c r="DO250" s="446"/>
      <c r="DP250" s="446"/>
      <c r="DQ250" s="446"/>
      <c r="DR250" s="446"/>
      <c r="DS250" s="446"/>
      <c r="DT250" s="446"/>
      <c r="DU250" s="446"/>
      <c r="DV250" s="446"/>
      <c r="DW250" s="446"/>
      <c r="DX250" s="446"/>
      <c r="DY250" s="446"/>
      <c r="DZ250" s="446"/>
      <c r="EA250" s="446"/>
      <c r="EB250" s="446"/>
      <c r="EC250" s="446"/>
      <c r="ED250" s="446"/>
      <c r="EE250" s="446"/>
      <c r="EF250" s="446"/>
      <c r="EG250" s="446"/>
      <c r="EH250" s="446"/>
      <c r="EI250" s="109"/>
      <c r="EJ250" s="109">
        <f t="shared" ca="1" si="29"/>
        <v>93</v>
      </c>
      <c r="EK250" s="117">
        <v>19001</v>
      </c>
      <c r="EL250" s="118" t="s">
        <v>235</v>
      </c>
      <c r="EM250" s="109"/>
      <c r="EN250" s="109"/>
      <c r="EO250" s="446"/>
      <c r="EP250" s="446"/>
      <c r="EQ250" s="446"/>
      <c r="ER250" s="446"/>
      <c r="ES250" s="446"/>
      <c r="ET250" s="446"/>
      <c r="EU250" s="446"/>
      <c r="EV250" s="446"/>
      <c r="EW250" s="446"/>
      <c r="EX250" s="446"/>
      <c r="EY250" s="447"/>
      <c r="EZ250" s="447"/>
      <c r="FA250" s="447"/>
      <c r="FB250" s="447"/>
      <c r="FC250" s="444"/>
      <c r="FD250" s="444"/>
      <c r="FE250" s="444"/>
      <c r="FF250" s="444"/>
      <c r="FG250" s="444"/>
      <c r="FH250" s="444"/>
      <c r="FI250" s="444"/>
      <c r="FJ250" s="444"/>
      <c r="FK250" s="444"/>
      <c r="FL250" s="444"/>
      <c r="FM250" s="444"/>
      <c r="FN250" s="444"/>
      <c r="FO250" s="444"/>
      <c r="FP250" s="444"/>
      <c r="FQ250" s="444"/>
      <c r="FR250" s="444"/>
      <c r="FS250" s="444"/>
      <c r="FT250" s="444"/>
      <c r="FU250" s="444"/>
      <c r="FV250" s="444"/>
      <c r="FW250" s="444"/>
      <c r="FX250" s="444"/>
    </row>
    <row r="251" spans="1:180" ht="17.25" hidden="1" customHeight="1">
      <c r="A251" s="444"/>
      <c r="B251" s="444"/>
      <c r="C251" s="444"/>
      <c r="D251" s="444"/>
      <c r="E251" s="444"/>
      <c r="F251" s="444"/>
      <c r="G251" s="444"/>
      <c r="H251" s="444"/>
      <c r="I251" s="444"/>
      <c r="J251" s="444"/>
      <c r="K251" s="444"/>
      <c r="L251" s="444"/>
      <c r="M251" s="444"/>
      <c r="N251" s="444"/>
      <c r="O251" s="444"/>
      <c r="P251" s="444"/>
      <c r="Q251" s="444"/>
      <c r="R251" s="444"/>
      <c r="S251" s="444"/>
      <c r="T251" s="444"/>
      <c r="U251" s="444"/>
      <c r="V251" s="444"/>
      <c r="W251" s="444"/>
      <c r="X251" s="444"/>
      <c r="Y251" s="444"/>
      <c r="Z251" s="444"/>
      <c r="AA251" s="444"/>
      <c r="AB251" s="444"/>
      <c r="AC251" s="444"/>
      <c r="AD251" s="444"/>
      <c r="AE251" s="444"/>
      <c r="AF251" s="444"/>
      <c r="AG251" s="444"/>
      <c r="AH251" s="444"/>
      <c r="AI251" s="444"/>
      <c r="AJ251" s="444"/>
      <c r="AK251" s="444"/>
      <c r="AL251" s="444"/>
      <c r="AM251" s="444"/>
      <c r="AN251" s="444"/>
      <c r="AO251" s="444"/>
      <c r="AP251" s="444"/>
      <c r="AQ251" s="444"/>
      <c r="AR251" s="444"/>
      <c r="AS251" s="444"/>
      <c r="AT251" s="444"/>
      <c r="AU251" s="444"/>
      <c r="AV251" s="444"/>
      <c r="AW251" s="444"/>
      <c r="AX251" s="444"/>
      <c r="AY251" s="444"/>
      <c r="AZ251" s="444"/>
      <c r="BA251" s="444"/>
      <c r="BB251" s="444"/>
      <c r="BC251" s="444"/>
      <c r="BD251" s="444"/>
      <c r="BE251" s="444"/>
      <c r="BF251" s="444"/>
      <c r="BG251" s="444"/>
      <c r="BH251" s="444"/>
      <c r="BI251" s="444"/>
      <c r="BJ251" s="444"/>
      <c r="BK251" s="444"/>
      <c r="BL251" s="444"/>
      <c r="BM251" s="444"/>
      <c r="BN251" s="444"/>
      <c r="BO251" s="444"/>
      <c r="BP251" s="444"/>
      <c r="BQ251" s="444"/>
      <c r="BR251" s="444"/>
      <c r="BS251" s="444"/>
      <c r="BT251" s="444"/>
      <c r="BU251" s="444"/>
      <c r="BV251" s="444"/>
      <c r="BW251" s="444"/>
      <c r="BX251" s="444"/>
      <c r="BY251" s="444"/>
      <c r="BZ251" s="444"/>
      <c r="CA251" s="444"/>
      <c r="CB251" s="444"/>
      <c r="CC251" s="444"/>
      <c r="CD251" s="444"/>
      <c r="CE251" s="444"/>
      <c r="CF251" s="444"/>
      <c r="CG251" s="444"/>
      <c r="CH251" s="444"/>
      <c r="CI251" s="444"/>
      <c r="CJ251" s="444"/>
      <c r="CK251" s="444"/>
      <c r="CL251" s="444"/>
      <c r="CM251" s="444"/>
      <c r="CN251" s="444"/>
      <c r="CO251" s="444"/>
      <c r="CP251" s="444"/>
      <c r="CQ251" s="444"/>
      <c r="CR251" s="446"/>
      <c r="CS251" s="446"/>
      <c r="CT251" s="446"/>
      <c r="CU251" s="109"/>
      <c r="CV251" s="109">
        <f t="shared" ca="1" si="27"/>
        <v>94</v>
      </c>
      <c r="CW251" s="117">
        <v>410</v>
      </c>
      <c r="CX251" s="119" t="s">
        <v>282</v>
      </c>
      <c r="CY251" s="109"/>
      <c r="CZ251" s="109"/>
      <c r="DA251" s="446"/>
      <c r="DB251" s="446"/>
      <c r="DC251" s="446"/>
      <c r="DD251" s="446"/>
      <c r="DE251" s="446"/>
      <c r="DF251" s="446"/>
      <c r="DG251" s="109"/>
      <c r="DH251" s="109"/>
      <c r="DK251" s="109"/>
      <c r="DL251" s="109"/>
      <c r="DM251" s="446"/>
      <c r="DN251" s="446"/>
      <c r="DO251" s="446"/>
      <c r="DP251" s="446"/>
      <c r="DQ251" s="446"/>
      <c r="DR251" s="446"/>
      <c r="DS251" s="446"/>
      <c r="DT251" s="446"/>
      <c r="DU251" s="446"/>
      <c r="DV251" s="446"/>
      <c r="DW251" s="446"/>
      <c r="DX251" s="446"/>
      <c r="DY251" s="446"/>
      <c r="DZ251" s="446"/>
      <c r="EA251" s="446"/>
      <c r="EB251" s="446"/>
      <c r="EC251" s="446"/>
      <c r="ED251" s="446"/>
      <c r="EE251" s="446"/>
      <c r="EF251" s="446"/>
      <c r="EG251" s="446"/>
      <c r="EH251" s="446"/>
      <c r="EI251" s="109"/>
      <c r="EJ251" s="109">
        <f t="shared" ca="1" si="29"/>
        <v>94</v>
      </c>
      <c r="EK251" s="117">
        <v>19201</v>
      </c>
      <c r="EL251" s="118" t="s">
        <v>283</v>
      </c>
      <c r="EM251" s="109"/>
      <c r="EN251" s="109"/>
      <c r="EO251" s="446"/>
      <c r="EP251" s="446"/>
      <c r="EQ251" s="446"/>
      <c r="ER251" s="446"/>
      <c r="ES251" s="446"/>
      <c r="ET251" s="446"/>
      <c r="EU251" s="446"/>
      <c r="EV251" s="446"/>
      <c r="EW251" s="446"/>
      <c r="EX251" s="446"/>
      <c r="EY251" s="447"/>
      <c r="EZ251" s="447"/>
      <c r="FA251" s="447"/>
      <c r="FB251" s="447"/>
      <c r="FC251" s="444"/>
      <c r="FD251" s="444"/>
      <c r="FE251" s="444"/>
      <c r="FF251" s="444"/>
      <c r="FG251" s="444"/>
      <c r="FH251" s="444"/>
      <c r="FI251" s="444"/>
      <c r="FJ251" s="444"/>
      <c r="FK251" s="444"/>
      <c r="FL251" s="444"/>
      <c r="FM251" s="444"/>
      <c r="FN251" s="444"/>
      <c r="FO251" s="444"/>
      <c r="FP251" s="444"/>
      <c r="FQ251" s="444"/>
      <c r="FR251" s="444"/>
      <c r="FS251" s="444"/>
      <c r="FT251" s="444"/>
      <c r="FU251" s="444"/>
      <c r="FV251" s="444"/>
      <c r="FW251" s="444"/>
      <c r="FX251" s="444"/>
    </row>
    <row r="252" spans="1:180" ht="17.25" hidden="1" customHeight="1">
      <c r="A252" s="444"/>
      <c r="B252" s="444"/>
      <c r="C252" s="444"/>
      <c r="D252" s="444"/>
      <c r="E252" s="444"/>
      <c r="F252" s="444"/>
      <c r="G252" s="444"/>
      <c r="H252" s="444"/>
      <c r="I252" s="444"/>
      <c r="J252" s="444"/>
      <c r="K252" s="444"/>
      <c r="L252" s="444"/>
      <c r="M252" s="444"/>
      <c r="N252" s="444"/>
      <c r="O252" s="444"/>
      <c r="P252" s="444"/>
      <c r="Q252" s="444"/>
      <c r="R252" s="444"/>
      <c r="S252" s="444"/>
      <c r="T252" s="444"/>
      <c r="U252" s="444"/>
      <c r="V252" s="444"/>
      <c r="W252" s="444"/>
      <c r="X252" s="444"/>
      <c r="Y252" s="444"/>
      <c r="Z252" s="444"/>
      <c r="AA252" s="444"/>
      <c r="AB252" s="444"/>
      <c r="AC252" s="444"/>
      <c r="AD252" s="444"/>
      <c r="AE252" s="444"/>
      <c r="AF252" s="444"/>
      <c r="AG252" s="444"/>
      <c r="AH252" s="444"/>
      <c r="AI252" s="444"/>
      <c r="AJ252" s="444"/>
      <c r="AK252" s="444"/>
      <c r="AL252" s="444"/>
      <c r="AM252" s="444"/>
      <c r="AN252" s="444"/>
      <c r="AO252" s="444"/>
      <c r="AP252" s="444"/>
      <c r="AQ252" s="444"/>
      <c r="AR252" s="444"/>
      <c r="AS252" s="444"/>
      <c r="AT252" s="444"/>
      <c r="AU252" s="444"/>
      <c r="AV252" s="444"/>
      <c r="AW252" s="444"/>
      <c r="AX252" s="444"/>
      <c r="AY252" s="444"/>
      <c r="AZ252" s="444"/>
      <c r="BA252" s="444"/>
      <c r="BB252" s="444"/>
      <c r="BC252" s="444"/>
      <c r="BD252" s="444"/>
      <c r="BE252" s="444"/>
      <c r="BF252" s="444"/>
      <c r="BG252" s="444"/>
      <c r="BH252" s="444"/>
      <c r="BI252" s="444"/>
      <c r="BJ252" s="444"/>
      <c r="BK252" s="444"/>
      <c r="BL252" s="444"/>
      <c r="BM252" s="444"/>
      <c r="BN252" s="444"/>
      <c r="BO252" s="444"/>
      <c r="BP252" s="444"/>
      <c r="BQ252" s="444"/>
      <c r="BR252" s="444"/>
      <c r="BS252" s="444"/>
      <c r="BT252" s="444"/>
      <c r="BU252" s="444"/>
      <c r="BV252" s="444"/>
      <c r="BW252" s="444"/>
      <c r="BX252" s="444"/>
      <c r="BY252" s="444"/>
      <c r="BZ252" s="444"/>
      <c r="CA252" s="444"/>
      <c r="CB252" s="444"/>
      <c r="CC252" s="444"/>
      <c r="CD252" s="444"/>
      <c r="CE252" s="444"/>
      <c r="CF252" s="444"/>
      <c r="CG252" s="444"/>
      <c r="CH252" s="444"/>
      <c r="CI252" s="444"/>
      <c r="CJ252" s="444"/>
      <c r="CK252" s="444"/>
      <c r="CL252" s="444"/>
      <c r="CM252" s="444"/>
      <c r="CN252" s="444"/>
      <c r="CO252" s="444"/>
      <c r="CP252" s="444"/>
      <c r="CQ252" s="444"/>
      <c r="CR252" s="446"/>
      <c r="CS252" s="446"/>
      <c r="CT252" s="446"/>
      <c r="CU252" s="109"/>
      <c r="CV252" s="109">
        <f t="shared" ca="1" si="27"/>
        <v>95</v>
      </c>
      <c r="CW252" s="117">
        <v>420</v>
      </c>
      <c r="CX252" s="119" t="s">
        <v>284</v>
      </c>
      <c r="CY252" s="109"/>
      <c r="CZ252" s="109"/>
      <c r="DA252" s="446"/>
      <c r="DB252" s="446"/>
      <c r="DC252" s="446"/>
      <c r="DD252" s="446"/>
      <c r="DE252" s="446"/>
      <c r="DF252" s="446"/>
      <c r="DG252" s="109"/>
      <c r="DH252" s="109"/>
      <c r="DK252" s="109"/>
      <c r="DL252" s="109"/>
      <c r="DM252" s="446"/>
      <c r="DN252" s="446"/>
      <c r="DO252" s="446"/>
      <c r="DP252" s="446"/>
      <c r="DQ252" s="446"/>
      <c r="DR252" s="446"/>
      <c r="DS252" s="446"/>
      <c r="DT252" s="446"/>
      <c r="DU252" s="446"/>
      <c r="DV252" s="446"/>
      <c r="DW252" s="446"/>
      <c r="DX252" s="446"/>
      <c r="DY252" s="446"/>
      <c r="DZ252" s="446"/>
      <c r="EA252" s="446"/>
      <c r="EB252" s="446"/>
      <c r="EC252" s="446"/>
      <c r="ED252" s="446"/>
      <c r="EE252" s="446"/>
      <c r="EF252" s="446"/>
      <c r="EG252" s="446"/>
      <c r="EH252" s="446"/>
      <c r="EI252" s="109"/>
      <c r="EJ252" s="109">
        <f t="shared" ca="1" si="29"/>
        <v>95</v>
      </c>
      <c r="EK252" s="117">
        <v>19322</v>
      </c>
      <c r="EL252" s="118" t="s">
        <v>285</v>
      </c>
      <c r="EM252" s="109"/>
      <c r="EN252" s="109"/>
      <c r="EO252" s="446"/>
      <c r="EP252" s="446"/>
      <c r="EQ252" s="446"/>
      <c r="ER252" s="446"/>
      <c r="ES252" s="446"/>
      <c r="ET252" s="446"/>
      <c r="EU252" s="446"/>
      <c r="EV252" s="446"/>
      <c r="EW252" s="446"/>
      <c r="EX252" s="446"/>
      <c r="EY252" s="447"/>
      <c r="EZ252" s="447"/>
      <c r="FA252" s="447"/>
      <c r="FB252" s="447"/>
      <c r="FC252" s="444"/>
      <c r="FD252" s="444"/>
      <c r="FE252" s="444"/>
      <c r="FF252" s="444"/>
      <c r="FG252" s="444"/>
      <c r="FH252" s="444"/>
      <c r="FI252" s="444"/>
      <c r="FJ252" s="444"/>
      <c r="FK252" s="444"/>
      <c r="FL252" s="444"/>
      <c r="FM252" s="444"/>
      <c r="FN252" s="444"/>
      <c r="FO252" s="444"/>
      <c r="FP252" s="444"/>
      <c r="FQ252" s="444"/>
      <c r="FR252" s="444"/>
      <c r="FS252" s="444"/>
      <c r="FT252" s="444"/>
      <c r="FU252" s="444"/>
      <c r="FV252" s="444"/>
      <c r="FW252" s="444"/>
      <c r="FX252" s="444"/>
    </row>
    <row r="253" spans="1:180" ht="17.25" hidden="1" customHeight="1">
      <c r="A253" s="444"/>
      <c r="B253" s="444"/>
      <c r="C253" s="444"/>
      <c r="D253" s="444"/>
      <c r="E253" s="444"/>
      <c r="F253" s="444"/>
      <c r="G253" s="444"/>
      <c r="H253" s="444"/>
      <c r="I253" s="444"/>
      <c r="J253" s="444"/>
      <c r="K253" s="444"/>
      <c r="L253" s="444"/>
      <c r="M253" s="444"/>
      <c r="N253" s="444"/>
      <c r="O253" s="444"/>
      <c r="P253" s="444"/>
      <c r="Q253" s="444"/>
      <c r="R253" s="444"/>
      <c r="S253" s="444"/>
      <c r="T253" s="444"/>
      <c r="U253" s="444"/>
      <c r="V253" s="444"/>
      <c r="W253" s="444"/>
      <c r="X253" s="444"/>
      <c r="Y253" s="444"/>
      <c r="Z253" s="444"/>
      <c r="AA253" s="444"/>
      <c r="AB253" s="444"/>
      <c r="AC253" s="444"/>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4"/>
      <c r="AY253" s="444"/>
      <c r="AZ253" s="444"/>
      <c r="BA253" s="444"/>
      <c r="BB253" s="444"/>
      <c r="BC253" s="444"/>
      <c r="BD253" s="444"/>
      <c r="BE253" s="444"/>
      <c r="BF253" s="444"/>
      <c r="BG253" s="444"/>
      <c r="BH253" s="444"/>
      <c r="BI253" s="444"/>
      <c r="BJ253" s="444"/>
      <c r="BK253" s="444"/>
      <c r="BL253" s="444"/>
      <c r="BM253" s="444"/>
      <c r="BN253" s="444"/>
      <c r="BO253" s="444"/>
      <c r="BP253" s="444"/>
      <c r="BQ253" s="444"/>
      <c r="BR253" s="444"/>
      <c r="BS253" s="444"/>
      <c r="BT253" s="444"/>
      <c r="BU253" s="444"/>
      <c r="BV253" s="444"/>
      <c r="BW253" s="444"/>
      <c r="BX253" s="444"/>
      <c r="BY253" s="444"/>
      <c r="BZ253" s="444"/>
      <c r="CA253" s="444"/>
      <c r="CB253" s="444"/>
      <c r="CC253" s="444"/>
      <c r="CD253" s="444"/>
      <c r="CE253" s="444"/>
      <c r="CF253" s="444"/>
      <c r="CG253" s="444"/>
      <c r="CH253" s="444"/>
      <c r="CI253" s="444"/>
      <c r="CJ253" s="444"/>
      <c r="CK253" s="444"/>
      <c r="CL253" s="444"/>
      <c r="CM253" s="444"/>
      <c r="CN253" s="444"/>
      <c r="CO253" s="444"/>
      <c r="CP253" s="444"/>
      <c r="CQ253" s="444"/>
      <c r="CR253" s="446"/>
      <c r="CS253" s="446"/>
      <c r="CT253" s="446"/>
      <c r="CU253" s="109"/>
      <c r="CV253" s="109">
        <f t="shared" ca="1" si="27"/>
        <v>96</v>
      </c>
      <c r="CW253" s="117">
        <v>430</v>
      </c>
      <c r="CX253" s="119" t="s">
        <v>286</v>
      </c>
      <c r="CY253" s="109"/>
      <c r="CZ253" s="109"/>
      <c r="DA253" s="446"/>
      <c r="DB253" s="446"/>
      <c r="DC253" s="446"/>
      <c r="DD253" s="446"/>
      <c r="DE253" s="446"/>
      <c r="DF253" s="446"/>
      <c r="DG253" s="109"/>
      <c r="DH253" s="109"/>
      <c r="DK253" s="109"/>
      <c r="DL253" s="109"/>
      <c r="DM253" s="446"/>
      <c r="DN253" s="446"/>
      <c r="DO253" s="446"/>
      <c r="DP253" s="446"/>
      <c r="DQ253" s="446"/>
      <c r="DR253" s="446"/>
      <c r="DS253" s="446"/>
      <c r="DT253" s="446"/>
      <c r="DU253" s="446"/>
      <c r="DV253" s="446"/>
      <c r="DW253" s="446"/>
      <c r="DX253" s="446"/>
      <c r="DY253" s="446"/>
      <c r="DZ253" s="446"/>
      <c r="EA253" s="446"/>
      <c r="EB253" s="446"/>
      <c r="EC253" s="446"/>
      <c r="ED253" s="446"/>
      <c r="EE253" s="446"/>
      <c r="EF253" s="446"/>
      <c r="EG253" s="446"/>
      <c r="EH253" s="446"/>
      <c r="EI253" s="109"/>
      <c r="EJ253" s="109">
        <f t="shared" ca="1" si="29"/>
        <v>96</v>
      </c>
      <c r="EK253" s="117">
        <v>19343</v>
      </c>
      <c r="EL253" s="118" t="s">
        <v>287</v>
      </c>
      <c r="EM253" s="109"/>
      <c r="EN253" s="109"/>
      <c r="EO253" s="446"/>
      <c r="EP253" s="446"/>
      <c r="EQ253" s="446"/>
      <c r="ER253" s="446"/>
      <c r="ES253" s="446"/>
      <c r="ET253" s="446"/>
      <c r="EU253" s="446"/>
      <c r="EV253" s="446"/>
      <c r="EW253" s="446"/>
      <c r="EX253" s="446"/>
      <c r="EY253" s="447"/>
      <c r="EZ253" s="447"/>
      <c r="FA253" s="447"/>
      <c r="FB253" s="447"/>
      <c r="FC253" s="444"/>
      <c r="FD253" s="444"/>
      <c r="FE253" s="444"/>
      <c r="FF253" s="444"/>
      <c r="FG253" s="444"/>
      <c r="FH253" s="444"/>
      <c r="FI253" s="444"/>
      <c r="FJ253" s="444"/>
      <c r="FK253" s="444"/>
      <c r="FL253" s="444"/>
      <c r="FM253" s="444"/>
      <c r="FN253" s="444"/>
      <c r="FO253" s="444"/>
      <c r="FP253" s="444"/>
      <c r="FQ253" s="444"/>
      <c r="FR253" s="444"/>
      <c r="FS253" s="444"/>
      <c r="FT253" s="444"/>
      <c r="FU253" s="444"/>
      <c r="FV253" s="444"/>
      <c r="FW253" s="444"/>
      <c r="FX253" s="444"/>
    </row>
    <row r="254" spans="1:180" ht="17.25" hidden="1" customHeight="1">
      <c r="A254" s="444"/>
      <c r="B254" s="444"/>
      <c r="C254" s="444"/>
      <c r="D254" s="444"/>
      <c r="E254" s="444"/>
      <c r="F254" s="444"/>
      <c r="G254" s="444"/>
      <c r="H254" s="444"/>
      <c r="I254" s="444"/>
      <c r="J254" s="444"/>
      <c r="K254" s="444"/>
      <c r="L254" s="444"/>
      <c r="M254" s="444"/>
      <c r="N254" s="444"/>
      <c r="O254" s="444"/>
      <c r="P254" s="444"/>
      <c r="Q254" s="444"/>
      <c r="R254" s="444"/>
      <c r="S254" s="444"/>
      <c r="T254" s="444"/>
      <c r="U254" s="444"/>
      <c r="V254" s="444"/>
      <c r="W254" s="444"/>
      <c r="X254" s="444"/>
      <c r="Y254" s="444"/>
      <c r="Z254" s="444"/>
      <c r="AA254" s="444"/>
      <c r="AB254" s="444"/>
      <c r="AC254" s="444"/>
      <c r="AD254" s="444"/>
      <c r="AE254" s="444"/>
      <c r="AF254" s="444"/>
      <c r="AG254" s="444"/>
      <c r="AH254" s="444"/>
      <c r="AI254" s="444"/>
      <c r="AJ254" s="444"/>
      <c r="AK254" s="444"/>
      <c r="AL254" s="444"/>
      <c r="AM254" s="444"/>
      <c r="AN254" s="444"/>
      <c r="AO254" s="444"/>
      <c r="AP254" s="444"/>
      <c r="AQ254" s="444"/>
      <c r="AR254" s="444"/>
      <c r="AS254" s="444"/>
      <c r="AT254" s="444"/>
      <c r="AU254" s="444"/>
      <c r="AV254" s="444"/>
      <c r="AW254" s="444"/>
      <c r="AX254" s="444"/>
      <c r="AY254" s="444"/>
      <c r="AZ254" s="444"/>
      <c r="BA254" s="444"/>
      <c r="BB254" s="444"/>
      <c r="BC254" s="444"/>
      <c r="BD254" s="444"/>
      <c r="BE254" s="444"/>
      <c r="BF254" s="444"/>
      <c r="BG254" s="444"/>
      <c r="BH254" s="444"/>
      <c r="BI254" s="444"/>
      <c r="BJ254" s="444"/>
      <c r="BK254" s="444"/>
      <c r="BL254" s="444"/>
      <c r="BM254" s="444"/>
      <c r="BN254" s="444"/>
      <c r="BO254" s="444"/>
      <c r="BP254" s="444"/>
      <c r="BQ254" s="444"/>
      <c r="BR254" s="444"/>
      <c r="BS254" s="444"/>
      <c r="BT254" s="444"/>
      <c r="BU254" s="444"/>
      <c r="BV254" s="444"/>
      <c r="BW254" s="444"/>
      <c r="BX254" s="444"/>
      <c r="BY254" s="444"/>
      <c r="BZ254" s="444"/>
      <c r="CA254" s="444"/>
      <c r="CB254" s="444"/>
      <c r="CC254" s="444"/>
      <c r="CD254" s="444"/>
      <c r="CE254" s="444"/>
      <c r="CF254" s="444"/>
      <c r="CG254" s="444"/>
      <c r="CH254" s="444"/>
      <c r="CI254" s="444"/>
      <c r="CJ254" s="444"/>
      <c r="CK254" s="444"/>
      <c r="CL254" s="444"/>
      <c r="CM254" s="444"/>
      <c r="CN254" s="444"/>
      <c r="CO254" s="444"/>
      <c r="CP254" s="444"/>
      <c r="CQ254" s="444"/>
      <c r="CR254" s="446"/>
      <c r="CS254" s="446"/>
      <c r="CT254" s="446"/>
      <c r="CU254" s="109"/>
      <c r="CV254" s="109">
        <f t="shared" ca="1" si="27"/>
        <v>97</v>
      </c>
      <c r="CW254" s="117">
        <v>440</v>
      </c>
      <c r="CX254" s="119" t="s">
        <v>288</v>
      </c>
      <c r="CY254" s="109"/>
      <c r="CZ254" s="109"/>
      <c r="DA254" s="446"/>
      <c r="DB254" s="446"/>
      <c r="DC254" s="446"/>
      <c r="DD254" s="446"/>
      <c r="DE254" s="446"/>
      <c r="DF254" s="446"/>
      <c r="DG254" s="109"/>
      <c r="DH254" s="109"/>
      <c r="DK254" s="109"/>
      <c r="DL254" s="109"/>
      <c r="DM254" s="446"/>
      <c r="DN254" s="446"/>
      <c r="DO254" s="446"/>
      <c r="DP254" s="446"/>
      <c r="DQ254" s="446"/>
      <c r="DR254" s="446"/>
      <c r="DS254" s="446"/>
      <c r="DT254" s="446"/>
      <c r="DU254" s="446"/>
      <c r="DV254" s="446"/>
      <c r="DW254" s="446"/>
      <c r="DX254" s="446"/>
      <c r="DY254" s="446"/>
      <c r="DZ254" s="446"/>
      <c r="EA254" s="446"/>
      <c r="EB254" s="446"/>
      <c r="EC254" s="446"/>
      <c r="ED254" s="446"/>
      <c r="EE254" s="446"/>
      <c r="EF254" s="446"/>
      <c r="EG254" s="446"/>
      <c r="EH254" s="446"/>
      <c r="EI254" s="109"/>
      <c r="EJ254" s="109">
        <f t="shared" ca="1" si="29"/>
        <v>97</v>
      </c>
      <c r="EK254" s="117">
        <v>19389</v>
      </c>
      <c r="EL254" s="118" t="s">
        <v>289</v>
      </c>
      <c r="EM254" s="109"/>
      <c r="EN254" s="109"/>
      <c r="EO254" s="446"/>
      <c r="EP254" s="446"/>
      <c r="EQ254" s="446"/>
      <c r="ER254" s="446"/>
      <c r="ES254" s="446"/>
      <c r="ET254" s="446"/>
      <c r="EU254" s="446"/>
      <c r="EV254" s="446"/>
      <c r="EW254" s="446"/>
      <c r="EX254" s="446"/>
      <c r="EY254" s="447"/>
      <c r="EZ254" s="447"/>
      <c r="FA254" s="447"/>
      <c r="FB254" s="447"/>
      <c r="FC254" s="444"/>
      <c r="FD254" s="444"/>
      <c r="FE254" s="444"/>
      <c r="FF254" s="444"/>
      <c r="FG254" s="444"/>
      <c r="FH254" s="444"/>
      <c r="FI254" s="444"/>
      <c r="FJ254" s="444"/>
      <c r="FK254" s="444"/>
      <c r="FL254" s="444"/>
      <c r="FM254" s="444"/>
      <c r="FN254" s="444"/>
      <c r="FO254" s="444"/>
      <c r="FP254" s="444"/>
      <c r="FQ254" s="444"/>
      <c r="FR254" s="444"/>
      <c r="FS254" s="444"/>
      <c r="FT254" s="444"/>
      <c r="FU254" s="444"/>
      <c r="FV254" s="444"/>
      <c r="FW254" s="444"/>
      <c r="FX254" s="444"/>
    </row>
    <row r="255" spans="1:180" ht="17.25" hidden="1" customHeight="1">
      <c r="A255" s="444"/>
      <c r="B255" s="444"/>
      <c r="C255" s="444"/>
      <c r="D255" s="444"/>
      <c r="E255" s="444"/>
      <c r="F255" s="444"/>
      <c r="G255" s="444"/>
      <c r="H255" s="444"/>
      <c r="I255" s="444"/>
      <c r="J255" s="444"/>
      <c r="K255" s="444"/>
      <c r="L255" s="444"/>
      <c r="M255" s="444"/>
      <c r="N255" s="444"/>
      <c r="O255" s="444"/>
      <c r="P255" s="444"/>
      <c r="Q255" s="444"/>
      <c r="R255" s="444"/>
      <c r="S255" s="444"/>
      <c r="T255" s="444"/>
      <c r="U255" s="444"/>
      <c r="V255" s="444"/>
      <c r="W255" s="444"/>
      <c r="X255" s="444"/>
      <c r="Y255" s="444"/>
      <c r="Z255" s="444"/>
      <c r="AA255" s="444"/>
      <c r="AB255" s="444"/>
      <c r="AC255" s="444"/>
      <c r="AD255" s="444"/>
      <c r="AE255" s="444"/>
      <c r="AF255" s="444"/>
      <c r="AG255" s="444"/>
      <c r="AH255" s="444"/>
      <c r="AI255" s="444"/>
      <c r="AJ255" s="444"/>
      <c r="AK255" s="444"/>
      <c r="AL255" s="444"/>
      <c r="AM255" s="444"/>
      <c r="AN255" s="444"/>
      <c r="AO255" s="444"/>
      <c r="AP255" s="444"/>
      <c r="AQ255" s="444"/>
      <c r="AR255" s="444"/>
      <c r="AS255" s="444"/>
      <c r="AT255" s="444"/>
      <c r="AU255" s="444"/>
      <c r="AV255" s="444"/>
      <c r="AW255" s="444"/>
      <c r="AX255" s="444"/>
      <c r="AY255" s="444"/>
      <c r="AZ255" s="444"/>
      <c r="BA255" s="444"/>
      <c r="BB255" s="444"/>
      <c r="BC255" s="444"/>
      <c r="BD255" s="444"/>
      <c r="BE255" s="444"/>
      <c r="BF255" s="444"/>
      <c r="BG255" s="444"/>
      <c r="BH255" s="444"/>
      <c r="BI255" s="444"/>
      <c r="BJ255" s="444"/>
      <c r="BK255" s="444"/>
      <c r="BL255" s="444"/>
      <c r="BM255" s="444"/>
      <c r="BN255" s="444"/>
      <c r="BO255" s="444"/>
      <c r="BP255" s="444"/>
      <c r="BQ255" s="444"/>
      <c r="BR255" s="444"/>
      <c r="BS255" s="444"/>
      <c r="BT255" s="444"/>
      <c r="BU255" s="444"/>
      <c r="BV255" s="444"/>
      <c r="BW255" s="444"/>
      <c r="BX255" s="444"/>
      <c r="BY255" s="444"/>
      <c r="BZ255" s="444"/>
      <c r="CA255" s="444"/>
      <c r="CB255" s="444"/>
      <c r="CC255" s="444"/>
      <c r="CD255" s="444"/>
      <c r="CE255" s="444"/>
      <c r="CF255" s="444"/>
      <c r="CG255" s="444"/>
      <c r="CH255" s="444"/>
      <c r="CI255" s="444"/>
      <c r="CJ255" s="444"/>
      <c r="CK255" s="444"/>
      <c r="CL255" s="444"/>
      <c r="CM255" s="444"/>
      <c r="CN255" s="444"/>
      <c r="CO255" s="444"/>
      <c r="CP255" s="444"/>
      <c r="CQ255" s="444"/>
      <c r="CR255" s="446"/>
      <c r="CS255" s="446"/>
      <c r="CT255" s="446"/>
      <c r="CU255" s="109"/>
      <c r="CV255" s="109">
        <f t="shared" ca="1" si="27"/>
        <v>98</v>
      </c>
      <c r="CW255" s="117">
        <v>450</v>
      </c>
      <c r="CX255" s="119" t="s">
        <v>290</v>
      </c>
      <c r="CY255" s="109"/>
      <c r="CZ255" s="109"/>
      <c r="DA255" s="446"/>
      <c r="DB255" s="446"/>
      <c r="DC255" s="446"/>
      <c r="DD255" s="446"/>
      <c r="DE255" s="446"/>
      <c r="DF255" s="446"/>
      <c r="DG255" s="109"/>
      <c r="DH255" s="109"/>
      <c r="DK255" s="109"/>
      <c r="DL255" s="109"/>
      <c r="DM255" s="446"/>
      <c r="DN255" s="446"/>
      <c r="DO255" s="446"/>
      <c r="DP255" s="446"/>
      <c r="DQ255" s="446"/>
      <c r="DR255" s="446"/>
      <c r="DS255" s="446"/>
      <c r="DT255" s="446"/>
      <c r="DU255" s="446"/>
      <c r="DV255" s="446"/>
      <c r="DW255" s="446"/>
      <c r="DX255" s="446"/>
      <c r="DY255" s="446"/>
      <c r="DZ255" s="446"/>
      <c r="EA255" s="446"/>
      <c r="EB255" s="446"/>
      <c r="EC255" s="446"/>
      <c r="ED255" s="446"/>
      <c r="EE255" s="446"/>
      <c r="EF255" s="446"/>
      <c r="EG255" s="446"/>
      <c r="EH255" s="446"/>
      <c r="EI255" s="109"/>
      <c r="EJ255" s="109">
        <f t="shared" ca="1" si="29"/>
        <v>98</v>
      </c>
      <c r="EK255" s="117">
        <v>20001</v>
      </c>
      <c r="EL255" s="118" t="s">
        <v>241</v>
      </c>
      <c r="EM255" s="109"/>
      <c r="EN255" s="109"/>
      <c r="EO255" s="446"/>
      <c r="EP255" s="446"/>
      <c r="EQ255" s="446"/>
      <c r="ER255" s="446"/>
      <c r="ES255" s="446"/>
      <c r="ET255" s="446"/>
      <c r="EU255" s="446"/>
      <c r="EV255" s="446"/>
      <c r="EW255" s="446"/>
      <c r="EX255" s="446"/>
      <c r="EY255" s="447"/>
      <c r="EZ255" s="447"/>
      <c r="FA255" s="447"/>
      <c r="FB255" s="447"/>
      <c r="FC255" s="444"/>
      <c r="FD255" s="444"/>
      <c r="FE255" s="444"/>
      <c r="FF255" s="444"/>
      <c r="FG255" s="444"/>
      <c r="FH255" s="444"/>
      <c r="FI255" s="444"/>
      <c r="FJ255" s="444"/>
      <c r="FK255" s="444"/>
      <c r="FL255" s="444"/>
      <c r="FM255" s="444"/>
      <c r="FN255" s="444"/>
      <c r="FO255" s="444"/>
      <c r="FP255" s="444"/>
      <c r="FQ255" s="444"/>
      <c r="FR255" s="444"/>
      <c r="FS255" s="444"/>
      <c r="FT255" s="444"/>
      <c r="FU255" s="444"/>
      <c r="FV255" s="444"/>
      <c r="FW255" s="444"/>
      <c r="FX255" s="444"/>
    </row>
    <row r="256" spans="1:180" ht="17.25" hidden="1" customHeight="1">
      <c r="A256" s="444"/>
      <c r="B256" s="444"/>
      <c r="C256" s="444"/>
      <c r="D256" s="444"/>
      <c r="E256" s="444"/>
      <c r="F256" s="444"/>
      <c r="G256" s="444"/>
      <c r="H256" s="444"/>
      <c r="I256" s="444"/>
      <c r="J256" s="444"/>
      <c r="K256" s="444"/>
      <c r="L256" s="444"/>
      <c r="M256" s="444"/>
      <c r="N256" s="444"/>
      <c r="O256" s="444"/>
      <c r="P256" s="444"/>
      <c r="Q256" s="444"/>
      <c r="R256" s="444"/>
      <c r="S256" s="444"/>
      <c r="T256" s="444"/>
      <c r="U256" s="444"/>
      <c r="V256" s="444"/>
      <c r="W256" s="444"/>
      <c r="X256" s="444"/>
      <c r="Y256" s="444"/>
      <c r="Z256" s="444"/>
      <c r="AA256" s="444"/>
      <c r="AB256" s="444"/>
      <c r="AC256" s="444"/>
      <c r="AD256" s="444"/>
      <c r="AE256" s="444"/>
      <c r="AF256" s="444"/>
      <c r="AG256" s="444"/>
      <c r="AH256" s="444"/>
      <c r="AI256" s="444"/>
      <c r="AJ256" s="444"/>
      <c r="AK256" s="444"/>
      <c r="AL256" s="444"/>
      <c r="AM256" s="444"/>
      <c r="AN256" s="444"/>
      <c r="AO256" s="444"/>
      <c r="AP256" s="444"/>
      <c r="AQ256" s="444"/>
      <c r="AR256" s="444"/>
      <c r="AS256" s="444"/>
      <c r="AT256" s="444"/>
      <c r="AU256" s="444"/>
      <c r="AV256" s="444"/>
      <c r="AW256" s="444"/>
      <c r="AX256" s="444"/>
      <c r="AY256" s="444"/>
      <c r="AZ256" s="444"/>
      <c r="BA256" s="444"/>
      <c r="BB256" s="444"/>
      <c r="BC256" s="444"/>
      <c r="BD256" s="444"/>
      <c r="BE256" s="444"/>
      <c r="BF256" s="444"/>
      <c r="BG256" s="444"/>
      <c r="BH256" s="444"/>
      <c r="BI256" s="444"/>
      <c r="BJ256" s="444"/>
      <c r="BK256" s="444"/>
      <c r="BL256" s="444"/>
      <c r="BM256" s="444"/>
      <c r="BN256" s="444"/>
      <c r="BO256" s="444"/>
      <c r="BP256" s="444"/>
      <c r="BQ256" s="444"/>
      <c r="BR256" s="444"/>
      <c r="BS256" s="444"/>
      <c r="BT256" s="444"/>
      <c r="BU256" s="444"/>
      <c r="BV256" s="444"/>
      <c r="BW256" s="444"/>
      <c r="BX256" s="444"/>
      <c r="BY256" s="444"/>
      <c r="BZ256" s="444"/>
      <c r="CA256" s="444"/>
      <c r="CB256" s="444"/>
      <c r="CC256" s="444"/>
      <c r="CD256" s="444"/>
      <c r="CE256" s="444"/>
      <c r="CF256" s="444"/>
      <c r="CG256" s="444"/>
      <c r="CH256" s="444"/>
      <c r="CI256" s="444"/>
      <c r="CJ256" s="444"/>
      <c r="CK256" s="444"/>
      <c r="CL256" s="444"/>
      <c r="CM256" s="444"/>
      <c r="CN256" s="444"/>
      <c r="CO256" s="444"/>
      <c r="CP256" s="444"/>
      <c r="CQ256" s="444"/>
      <c r="CR256" s="446"/>
      <c r="CS256" s="446"/>
      <c r="CT256" s="446"/>
      <c r="CU256" s="109"/>
      <c r="CV256" s="109"/>
      <c r="CW256" s="109"/>
      <c r="CX256" s="109"/>
      <c r="CY256" s="109"/>
      <c r="CZ256" s="109"/>
      <c r="DA256" s="446"/>
      <c r="DB256" s="446"/>
      <c r="DC256" s="446"/>
      <c r="DD256" s="446"/>
      <c r="DE256" s="446"/>
      <c r="DF256" s="446"/>
      <c r="DG256" s="109"/>
      <c r="DH256" s="109"/>
      <c r="DI256" s="127"/>
      <c r="DJ256" s="128"/>
      <c r="DK256" s="109"/>
      <c r="DL256" s="109"/>
      <c r="DM256" s="446"/>
      <c r="DN256" s="446"/>
      <c r="DO256" s="446"/>
      <c r="DP256" s="446"/>
      <c r="DQ256" s="446"/>
      <c r="DR256" s="446"/>
      <c r="DS256" s="446"/>
      <c r="DT256" s="446"/>
      <c r="DU256" s="446"/>
      <c r="DV256" s="446"/>
      <c r="DW256" s="446"/>
      <c r="DX256" s="446"/>
      <c r="DY256" s="446"/>
      <c r="DZ256" s="446"/>
      <c r="EA256" s="446"/>
      <c r="EB256" s="446"/>
      <c r="EC256" s="446"/>
      <c r="ED256" s="446"/>
      <c r="EE256" s="446"/>
      <c r="EF256" s="446"/>
      <c r="EG256" s="446"/>
      <c r="EH256" s="446"/>
      <c r="EI256" s="109"/>
      <c r="EJ256" s="109">
        <f t="shared" ca="1" si="29"/>
        <v>99</v>
      </c>
      <c r="EK256" s="117">
        <v>21001</v>
      </c>
      <c r="EL256" s="118" t="s">
        <v>243</v>
      </c>
      <c r="EM256" s="109"/>
      <c r="EN256" s="109"/>
      <c r="EO256" s="446"/>
      <c r="EP256" s="446"/>
      <c r="EQ256" s="446"/>
      <c r="ER256" s="446"/>
      <c r="ES256" s="446"/>
      <c r="ET256" s="446"/>
      <c r="EU256" s="446"/>
      <c r="EV256" s="446"/>
      <c r="EW256" s="446"/>
      <c r="EX256" s="446"/>
      <c r="EY256" s="447"/>
      <c r="EZ256" s="447"/>
      <c r="FA256" s="447"/>
      <c r="FB256" s="447"/>
      <c r="FC256" s="444"/>
      <c r="FD256" s="444"/>
      <c r="FE256" s="444"/>
      <c r="FF256" s="444"/>
      <c r="FG256" s="444"/>
      <c r="FH256" s="444"/>
      <c r="FI256" s="444"/>
      <c r="FJ256" s="444"/>
      <c r="FK256" s="444"/>
      <c r="FL256" s="444"/>
      <c r="FM256" s="444"/>
      <c r="FN256" s="444"/>
      <c r="FO256" s="444"/>
      <c r="FP256" s="444"/>
      <c r="FQ256" s="444"/>
      <c r="FR256" s="444"/>
      <c r="FS256" s="444"/>
      <c r="FT256" s="444"/>
      <c r="FU256" s="444"/>
      <c r="FV256" s="444"/>
      <c r="FW256" s="444"/>
      <c r="FX256" s="444"/>
    </row>
    <row r="257" spans="1:180" ht="17.25" hidden="1" customHeight="1">
      <c r="A257" s="444"/>
      <c r="B257" s="444"/>
      <c r="C257" s="444"/>
      <c r="D257" s="444"/>
      <c r="E257" s="444"/>
      <c r="F257" s="444"/>
      <c r="G257" s="444"/>
      <c r="H257" s="444"/>
      <c r="I257" s="444"/>
      <c r="J257" s="444"/>
      <c r="K257" s="444"/>
      <c r="L257" s="444"/>
      <c r="M257" s="444"/>
      <c r="N257" s="444"/>
      <c r="O257" s="444"/>
      <c r="P257" s="444"/>
      <c r="Q257" s="444"/>
      <c r="R257" s="444"/>
      <c r="S257" s="444"/>
      <c r="T257" s="444"/>
      <c r="U257" s="444"/>
      <c r="V257" s="444"/>
      <c r="W257" s="444"/>
      <c r="X257" s="444"/>
      <c r="Y257" s="444"/>
      <c r="Z257" s="444"/>
      <c r="AA257" s="444"/>
      <c r="AB257" s="444"/>
      <c r="AC257" s="444"/>
      <c r="AD257" s="444"/>
      <c r="AE257" s="444"/>
      <c r="AF257" s="444"/>
      <c r="AG257" s="444"/>
      <c r="AH257" s="444"/>
      <c r="AI257" s="444"/>
      <c r="AJ257" s="444"/>
      <c r="AK257" s="444"/>
      <c r="AL257" s="444"/>
      <c r="AM257" s="444"/>
      <c r="AN257" s="444"/>
      <c r="AO257" s="444"/>
      <c r="AP257" s="444"/>
      <c r="AQ257" s="444"/>
      <c r="AR257" s="444"/>
      <c r="AS257" s="444"/>
      <c r="AT257" s="444"/>
      <c r="AU257" s="444"/>
      <c r="AV257" s="444"/>
      <c r="AW257" s="444"/>
      <c r="AX257" s="444"/>
      <c r="AY257" s="444"/>
      <c r="AZ257" s="444"/>
      <c r="BA257" s="444"/>
      <c r="BB257" s="444"/>
      <c r="BC257" s="444"/>
      <c r="BD257" s="444"/>
      <c r="BE257" s="444"/>
      <c r="BF257" s="444"/>
      <c r="BG257" s="444"/>
      <c r="BH257" s="444"/>
      <c r="BI257" s="444"/>
      <c r="BJ257" s="444"/>
      <c r="BK257" s="444"/>
      <c r="BL257" s="444"/>
      <c r="BM257" s="444"/>
      <c r="BN257" s="444"/>
      <c r="BO257" s="444"/>
      <c r="BP257" s="444"/>
      <c r="BQ257" s="444"/>
      <c r="BR257" s="444"/>
      <c r="BS257" s="444"/>
      <c r="BT257" s="444"/>
      <c r="BU257" s="444"/>
      <c r="BV257" s="444"/>
      <c r="BW257" s="444"/>
      <c r="BX257" s="444"/>
      <c r="BY257" s="444"/>
      <c r="BZ257" s="444"/>
      <c r="CA257" s="444"/>
      <c r="CB257" s="444"/>
      <c r="CC257" s="444"/>
      <c r="CD257" s="444"/>
      <c r="CE257" s="444"/>
      <c r="CF257" s="444"/>
      <c r="CG257" s="444"/>
      <c r="CH257" s="444"/>
      <c r="CI257" s="444"/>
      <c r="CJ257" s="444"/>
      <c r="CK257" s="444"/>
      <c r="CL257" s="444"/>
      <c r="CM257" s="444"/>
      <c r="CN257" s="444"/>
      <c r="CO257" s="444"/>
      <c r="CP257" s="444"/>
      <c r="CQ257" s="444"/>
      <c r="CR257" s="446"/>
      <c r="CS257" s="446"/>
      <c r="CT257" s="446"/>
      <c r="CU257" s="109"/>
      <c r="CV257" s="109"/>
      <c r="CW257" s="109"/>
      <c r="CX257" s="109"/>
      <c r="CY257" s="109"/>
      <c r="CZ257" s="109"/>
      <c r="DA257" s="446"/>
      <c r="DB257" s="446"/>
      <c r="DC257" s="446"/>
      <c r="DD257" s="446"/>
      <c r="DE257" s="446"/>
      <c r="DF257" s="446"/>
      <c r="DG257" s="109"/>
      <c r="DH257" s="109"/>
      <c r="DK257" s="109"/>
      <c r="DL257" s="109"/>
      <c r="DM257" s="446"/>
      <c r="DN257" s="446"/>
      <c r="DO257" s="446"/>
      <c r="DP257" s="446"/>
      <c r="DQ257" s="446"/>
      <c r="DR257" s="446"/>
      <c r="DS257" s="446"/>
      <c r="DT257" s="446"/>
      <c r="DU257" s="446"/>
      <c r="DV257" s="446"/>
      <c r="DW257" s="446"/>
      <c r="DX257" s="446"/>
      <c r="DY257" s="446"/>
      <c r="DZ257" s="446"/>
      <c r="EA257" s="446"/>
      <c r="EB257" s="446"/>
      <c r="EC257" s="446"/>
      <c r="ED257" s="446"/>
      <c r="EE257" s="446"/>
      <c r="EF257" s="446"/>
      <c r="EG257" s="446"/>
      <c r="EH257" s="446"/>
      <c r="EI257" s="109"/>
      <c r="EJ257" s="109">
        <f t="shared" ca="1" si="29"/>
        <v>100</v>
      </c>
      <c r="EK257" s="117">
        <v>25001</v>
      </c>
      <c r="EL257" s="118" t="s">
        <v>251</v>
      </c>
      <c r="EM257" s="109"/>
      <c r="EN257" s="109"/>
      <c r="EO257" s="446"/>
      <c r="EP257" s="446"/>
      <c r="EQ257" s="446"/>
      <c r="ER257" s="446"/>
      <c r="ES257" s="446"/>
      <c r="ET257" s="446"/>
      <c r="EU257" s="446"/>
      <c r="EV257" s="446"/>
      <c r="EW257" s="446"/>
      <c r="EX257" s="446"/>
      <c r="EY257" s="447"/>
      <c r="EZ257" s="447"/>
      <c r="FA257" s="447"/>
      <c r="FB257" s="447"/>
      <c r="FC257" s="444"/>
      <c r="FD257" s="444"/>
      <c r="FE257" s="444"/>
      <c r="FF257" s="444"/>
      <c r="FG257" s="444"/>
      <c r="FH257" s="444"/>
      <c r="FI257" s="444"/>
      <c r="FJ257" s="444"/>
      <c r="FK257" s="444"/>
      <c r="FL257" s="444"/>
      <c r="FM257" s="444"/>
      <c r="FN257" s="444"/>
      <c r="FO257" s="444"/>
      <c r="FP257" s="444"/>
      <c r="FQ257" s="444"/>
      <c r="FR257" s="444"/>
      <c r="FS257" s="444"/>
      <c r="FT257" s="444"/>
      <c r="FU257" s="444"/>
      <c r="FV257" s="444"/>
      <c r="FW257" s="444"/>
      <c r="FX257" s="444"/>
    </row>
    <row r="258" spans="1:180" ht="17.25" hidden="1" customHeight="1">
      <c r="A258" s="444"/>
      <c r="B258" s="444"/>
      <c r="C258" s="444"/>
      <c r="D258" s="444"/>
      <c r="E258" s="444"/>
      <c r="F258" s="444"/>
      <c r="G258" s="444"/>
      <c r="H258" s="444"/>
      <c r="I258" s="444"/>
      <c r="J258" s="444"/>
      <c r="K258" s="444"/>
      <c r="L258" s="444"/>
      <c r="M258" s="444"/>
      <c r="N258" s="444"/>
      <c r="O258" s="444"/>
      <c r="P258" s="444"/>
      <c r="Q258" s="444"/>
      <c r="R258" s="444"/>
      <c r="S258" s="444"/>
      <c r="T258" s="444"/>
      <c r="U258" s="444"/>
      <c r="V258" s="444"/>
      <c r="W258" s="444"/>
      <c r="X258" s="444"/>
      <c r="Y258" s="444"/>
      <c r="Z258" s="444"/>
      <c r="AA258" s="444"/>
      <c r="AB258" s="444"/>
      <c r="AC258" s="444"/>
      <c r="AD258" s="444"/>
      <c r="AE258" s="444"/>
      <c r="AF258" s="444"/>
      <c r="AG258" s="444"/>
      <c r="AH258" s="444"/>
      <c r="AI258" s="444"/>
      <c r="AJ258" s="444"/>
      <c r="AK258" s="444"/>
      <c r="AL258" s="444"/>
      <c r="AM258" s="444"/>
      <c r="AN258" s="444"/>
      <c r="AO258" s="444"/>
      <c r="AP258" s="444"/>
      <c r="AQ258" s="444"/>
      <c r="AR258" s="444"/>
      <c r="AS258" s="444"/>
      <c r="AT258" s="444"/>
      <c r="AU258" s="444"/>
      <c r="AV258" s="444"/>
      <c r="AW258" s="444"/>
      <c r="AX258" s="444"/>
      <c r="AY258" s="444"/>
      <c r="AZ258" s="444"/>
      <c r="BA258" s="444"/>
      <c r="BB258" s="444"/>
      <c r="BC258" s="444"/>
      <c r="BD258" s="444"/>
      <c r="BE258" s="444"/>
      <c r="BF258" s="444"/>
      <c r="BG258" s="444"/>
      <c r="BH258" s="444"/>
      <c r="BI258" s="444"/>
      <c r="BJ258" s="444"/>
      <c r="BK258" s="444"/>
      <c r="BL258" s="444"/>
      <c r="BM258" s="444"/>
      <c r="BN258" s="444"/>
      <c r="BO258" s="444"/>
      <c r="BP258" s="444"/>
      <c r="BQ258" s="444"/>
      <c r="BR258" s="444"/>
      <c r="BS258" s="444"/>
      <c r="BT258" s="444"/>
      <c r="BU258" s="444"/>
      <c r="BV258" s="444"/>
      <c r="BW258" s="444"/>
      <c r="BX258" s="444"/>
      <c r="BY258" s="444"/>
      <c r="BZ258" s="444"/>
      <c r="CA258" s="444"/>
      <c r="CB258" s="444"/>
      <c r="CC258" s="444"/>
      <c r="CD258" s="444"/>
      <c r="CE258" s="444"/>
      <c r="CF258" s="444"/>
      <c r="CG258" s="444"/>
      <c r="CH258" s="444"/>
      <c r="CI258" s="444"/>
      <c r="CJ258" s="444"/>
      <c r="CK258" s="444"/>
      <c r="CL258" s="444"/>
      <c r="CM258" s="444"/>
      <c r="CN258" s="444"/>
      <c r="CO258" s="444"/>
      <c r="CP258" s="444"/>
      <c r="CQ258" s="444"/>
      <c r="CR258" s="446"/>
      <c r="CS258" s="446"/>
      <c r="CT258" s="446"/>
      <c r="CU258" s="109"/>
      <c r="CV258" s="109"/>
      <c r="CW258" s="109"/>
      <c r="CX258" s="109"/>
      <c r="CY258" s="109"/>
      <c r="CZ258" s="109"/>
      <c r="DA258" s="446"/>
      <c r="DB258" s="446"/>
      <c r="DC258" s="446"/>
      <c r="DD258" s="446"/>
      <c r="DE258" s="446"/>
      <c r="DF258" s="446"/>
      <c r="DG258" s="109"/>
      <c r="DH258" s="109"/>
      <c r="DK258" s="109"/>
      <c r="DL258" s="109"/>
      <c r="DM258" s="446"/>
      <c r="DN258" s="446"/>
      <c r="DO258" s="446"/>
      <c r="DP258" s="446"/>
      <c r="DQ258" s="446"/>
      <c r="DR258" s="446"/>
      <c r="DS258" s="446"/>
      <c r="DT258" s="446"/>
      <c r="DU258" s="446"/>
      <c r="DV258" s="446"/>
      <c r="DW258" s="446"/>
      <c r="DX258" s="446"/>
      <c r="DY258" s="446"/>
      <c r="DZ258" s="446"/>
      <c r="EA258" s="446"/>
      <c r="EB258" s="446"/>
      <c r="EC258" s="446"/>
      <c r="ED258" s="446"/>
      <c r="EE258" s="446"/>
      <c r="EF258" s="446"/>
      <c r="EG258" s="446"/>
      <c r="EH258" s="446"/>
      <c r="EI258" s="109"/>
      <c r="EJ258" s="109">
        <f t="shared" ca="1" si="29"/>
        <v>101</v>
      </c>
      <c r="EK258" s="117">
        <v>27001</v>
      </c>
      <c r="EL258" s="118" t="s">
        <v>260</v>
      </c>
      <c r="EM258" s="109"/>
      <c r="EN258" s="109"/>
      <c r="EO258" s="446"/>
      <c r="EP258" s="446"/>
      <c r="EQ258" s="446"/>
      <c r="ER258" s="446"/>
      <c r="ES258" s="446"/>
      <c r="ET258" s="446"/>
      <c r="EU258" s="446"/>
      <c r="EV258" s="446"/>
      <c r="EW258" s="446"/>
      <c r="EX258" s="446"/>
      <c r="EY258" s="447"/>
      <c r="EZ258" s="447"/>
      <c r="FA258" s="447"/>
      <c r="FB258" s="447"/>
      <c r="FC258" s="444"/>
      <c r="FD258" s="444"/>
      <c r="FE258" s="444"/>
      <c r="FF258" s="444"/>
      <c r="FG258" s="444"/>
      <c r="FH258" s="444"/>
      <c r="FI258" s="444"/>
      <c r="FJ258" s="444"/>
      <c r="FK258" s="444"/>
      <c r="FL258" s="444"/>
      <c r="FM258" s="444"/>
      <c r="FN258" s="444"/>
      <c r="FO258" s="444"/>
      <c r="FP258" s="444"/>
      <c r="FQ258" s="444"/>
      <c r="FR258" s="444"/>
      <c r="FS258" s="444"/>
      <c r="FT258" s="444"/>
      <c r="FU258" s="444"/>
      <c r="FV258" s="444"/>
      <c r="FW258" s="444"/>
      <c r="FX258" s="444"/>
    </row>
    <row r="259" spans="1:180" ht="17.25" hidden="1" customHeight="1">
      <c r="A259" s="444"/>
      <c r="B259" s="444"/>
      <c r="C259" s="444"/>
      <c r="D259" s="444"/>
      <c r="E259" s="444"/>
      <c r="F259" s="444"/>
      <c r="G259" s="444"/>
      <c r="H259" s="444"/>
      <c r="I259" s="444"/>
      <c r="J259" s="444"/>
      <c r="K259" s="444"/>
      <c r="L259" s="444"/>
      <c r="M259" s="444"/>
      <c r="N259" s="444"/>
      <c r="O259" s="444"/>
      <c r="P259" s="444"/>
      <c r="Q259" s="444"/>
      <c r="R259" s="444"/>
      <c r="S259" s="444"/>
      <c r="T259" s="444"/>
      <c r="U259" s="444"/>
      <c r="V259" s="444"/>
      <c r="W259" s="444"/>
      <c r="X259" s="444"/>
      <c r="Y259" s="444"/>
      <c r="Z259" s="444"/>
      <c r="AA259" s="444"/>
      <c r="AB259" s="444"/>
      <c r="AC259" s="444"/>
      <c r="AD259" s="444"/>
      <c r="AE259" s="444"/>
      <c r="AF259" s="444"/>
      <c r="AG259" s="444"/>
      <c r="AH259" s="444"/>
      <c r="AI259" s="444"/>
      <c r="AJ259" s="444"/>
      <c r="AK259" s="444"/>
      <c r="AL259" s="444"/>
      <c r="AM259" s="444"/>
      <c r="AN259" s="444"/>
      <c r="AO259" s="444"/>
      <c r="AP259" s="444"/>
      <c r="AQ259" s="444"/>
      <c r="AR259" s="444"/>
      <c r="AS259" s="444"/>
      <c r="AT259" s="444"/>
      <c r="AU259" s="444"/>
      <c r="AV259" s="444"/>
      <c r="AW259" s="444"/>
      <c r="AX259" s="444"/>
      <c r="AY259" s="444"/>
      <c r="AZ259" s="444"/>
      <c r="BA259" s="444"/>
      <c r="BB259" s="444"/>
      <c r="BC259" s="444"/>
      <c r="BD259" s="444"/>
      <c r="BE259" s="444"/>
      <c r="BF259" s="444"/>
      <c r="BG259" s="444"/>
      <c r="BH259" s="444"/>
      <c r="BI259" s="444"/>
      <c r="BJ259" s="444"/>
      <c r="BK259" s="444"/>
      <c r="BL259" s="444"/>
      <c r="BM259" s="444"/>
      <c r="BN259" s="444"/>
      <c r="BO259" s="444"/>
      <c r="BP259" s="444"/>
      <c r="BQ259" s="444"/>
      <c r="BR259" s="444"/>
      <c r="BS259" s="444"/>
      <c r="BT259" s="444"/>
      <c r="BU259" s="444"/>
      <c r="BV259" s="444"/>
      <c r="BW259" s="444"/>
      <c r="BX259" s="444"/>
      <c r="BY259" s="444"/>
      <c r="BZ259" s="444"/>
      <c r="CA259" s="444"/>
      <c r="CB259" s="444"/>
      <c r="CC259" s="444"/>
      <c r="CD259" s="444"/>
      <c r="CE259" s="444"/>
      <c r="CF259" s="444"/>
      <c r="CG259" s="444"/>
      <c r="CH259" s="444"/>
      <c r="CI259" s="444"/>
      <c r="CJ259" s="444"/>
      <c r="CK259" s="444"/>
      <c r="CL259" s="444"/>
      <c r="CM259" s="444"/>
      <c r="CN259" s="444"/>
      <c r="CO259" s="444"/>
      <c r="CP259" s="444"/>
      <c r="CQ259" s="444"/>
      <c r="CR259" s="447"/>
      <c r="CS259" s="447"/>
      <c r="CT259" s="447"/>
      <c r="DA259" s="447"/>
      <c r="DB259" s="447"/>
      <c r="DC259" s="447"/>
      <c r="DD259" s="447"/>
      <c r="DE259" s="447"/>
      <c r="DF259" s="447"/>
      <c r="DG259" s="109"/>
      <c r="DK259" s="109"/>
      <c r="DL259" s="109"/>
      <c r="DM259" s="447"/>
      <c r="DN259" s="447"/>
      <c r="DO259" s="447"/>
      <c r="DP259" s="447"/>
      <c r="DQ259" s="447"/>
      <c r="DR259" s="447"/>
      <c r="DS259" s="447"/>
      <c r="DT259" s="447"/>
      <c r="DU259" s="447"/>
      <c r="DV259" s="447"/>
      <c r="DW259" s="447"/>
      <c r="DX259" s="447"/>
      <c r="DY259" s="447"/>
      <c r="DZ259" s="447"/>
      <c r="EA259" s="447"/>
      <c r="EB259" s="447"/>
      <c r="EC259" s="447"/>
      <c r="ED259" s="447"/>
      <c r="EE259" s="447"/>
      <c r="EF259" s="447"/>
      <c r="EG259" s="447"/>
      <c r="EH259" s="447"/>
      <c r="EO259" s="447"/>
      <c r="EP259" s="447"/>
      <c r="EQ259" s="447"/>
      <c r="ER259" s="447"/>
      <c r="ES259" s="447"/>
      <c r="ET259" s="447"/>
      <c r="EU259" s="447"/>
      <c r="EV259" s="447"/>
      <c r="EW259" s="447"/>
      <c r="EX259" s="447"/>
      <c r="EY259" s="447"/>
      <c r="EZ259" s="447"/>
      <c r="FA259" s="447"/>
      <c r="FB259" s="447"/>
      <c r="FC259" s="444"/>
      <c r="FD259" s="444"/>
      <c r="FE259" s="444"/>
      <c r="FF259" s="444"/>
      <c r="FG259" s="444"/>
      <c r="FH259" s="444"/>
      <c r="FI259" s="444"/>
      <c r="FJ259" s="444"/>
      <c r="FK259" s="444"/>
      <c r="FL259" s="444"/>
      <c r="FM259" s="444"/>
      <c r="FN259" s="444"/>
      <c r="FO259" s="444"/>
      <c r="FP259" s="444"/>
      <c r="FQ259" s="444"/>
      <c r="FR259" s="444"/>
      <c r="FS259" s="444"/>
      <c r="FT259" s="444"/>
      <c r="FU259" s="444"/>
      <c r="FV259" s="444"/>
      <c r="FW259" s="444"/>
      <c r="FX259" s="444"/>
    </row>
    <row r="260" spans="1:180" hidden="1">
      <c r="A260" s="444"/>
      <c r="B260" s="444"/>
      <c r="C260" s="444"/>
      <c r="D260" s="444"/>
      <c r="E260" s="444"/>
      <c r="F260" s="444"/>
      <c r="G260" s="444"/>
      <c r="H260" s="444"/>
      <c r="I260" s="444"/>
      <c r="J260" s="444"/>
      <c r="K260" s="444"/>
      <c r="L260" s="444"/>
      <c r="M260" s="444"/>
      <c r="N260" s="444"/>
      <c r="O260" s="444"/>
      <c r="P260" s="444"/>
      <c r="Q260" s="444"/>
      <c r="R260" s="444"/>
      <c r="S260" s="444"/>
      <c r="T260" s="444"/>
      <c r="U260" s="444"/>
      <c r="V260" s="444"/>
      <c r="W260" s="444"/>
      <c r="X260" s="444"/>
      <c r="Y260" s="444"/>
      <c r="Z260" s="444"/>
      <c r="AA260" s="444"/>
      <c r="AB260" s="444"/>
      <c r="AC260" s="444"/>
      <c r="AD260" s="444"/>
      <c r="AE260" s="444"/>
      <c r="AF260" s="444"/>
      <c r="AG260" s="444"/>
      <c r="AH260" s="444"/>
      <c r="AI260" s="444"/>
      <c r="AJ260" s="444"/>
      <c r="AK260" s="444"/>
      <c r="AL260" s="444"/>
      <c r="AM260" s="444"/>
      <c r="AN260" s="444"/>
      <c r="AO260" s="444"/>
      <c r="AP260" s="444"/>
      <c r="AQ260" s="444"/>
      <c r="AR260" s="444"/>
      <c r="AS260" s="444"/>
      <c r="AT260" s="444"/>
      <c r="AU260" s="444"/>
      <c r="AV260" s="444"/>
      <c r="AW260" s="444"/>
      <c r="AX260" s="444"/>
      <c r="AY260" s="444"/>
      <c r="AZ260" s="444"/>
      <c r="BA260" s="444"/>
      <c r="BB260" s="444"/>
      <c r="BC260" s="444"/>
      <c r="BD260" s="444"/>
      <c r="BE260" s="444"/>
      <c r="BF260" s="444"/>
      <c r="BG260" s="444"/>
      <c r="BH260" s="444"/>
      <c r="BI260" s="444"/>
      <c r="BJ260" s="444"/>
      <c r="BK260" s="444"/>
      <c r="BL260" s="444"/>
      <c r="BM260" s="444"/>
      <c r="BN260" s="444"/>
      <c r="BO260" s="444"/>
      <c r="BP260" s="444"/>
      <c r="BQ260" s="444"/>
      <c r="BR260" s="444"/>
      <c r="BS260" s="444"/>
      <c r="BT260" s="444"/>
      <c r="BU260" s="444"/>
      <c r="BV260" s="444"/>
      <c r="BW260" s="444"/>
      <c r="BX260" s="444"/>
      <c r="BY260" s="444"/>
      <c r="BZ260" s="444"/>
      <c r="CA260" s="444"/>
      <c r="CB260" s="444"/>
      <c r="CC260" s="444"/>
      <c r="CD260" s="444"/>
      <c r="CE260" s="444"/>
      <c r="CF260" s="444"/>
      <c r="CG260" s="444"/>
      <c r="CH260" s="444"/>
      <c r="CI260" s="444"/>
      <c r="CJ260" s="444"/>
      <c r="CK260" s="444"/>
      <c r="CL260" s="444"/>
      <c r="CM260" s="444"/>
      <c r="CN260" s="444"/>
      <c r="CO260" s="444"/>
      <c r="CP260" s="444"/>
      <c r="CQ260" s="444"/>
      <c r="CR260" s="447"/>
      <c r="CS260" s="447"/>
      <c r="CT260" s="447"/>
      <c r="DA260" s="447"/>
      <c r="DB260" s="447"/>
      <c r="DC260" s="447"/>
      <c r="DD260" s="447"/>
      <c r="DE260" s="447"/>
      <c r="DF260" s="447"/>
      <c r="DG260" s="109"/>
      <c r="DK260" s="109"/>
      <c r="DL260" s="109"/>
      <c r="DM260" s="447"/>
      <c r="DN260" s="447"/>
      <c r="DO260" s="447"/>
      <c r="DP260" s="447"/>
      <c r="DQ260" s="447"/>
      <c r="DR260" s="447"/>
      <c r="DS260" s="447"/>
      <c r="DT260" s="447"/>
      <c r="DU260" s="447"/>
      <c r="DV260" s="447"/>
      <c r="DW260" s="447"/>
      <c r="DX260" s="447"/>
      <c r="DY260" s="447"/>
      <c r="DZ260" s="447"/>
      <c r="EA260" s="447"/>
      <c r="EB260" s="447"/>
      <c r="EC260" s="447"/>
      <c r="ED260" s="447"/>
      <c r="EE260" s="447"/>
      <c r="EF260" s="447"/>
      <c r="EG260" s="447"/>
      <c r="EH260" s="447"/>
      <c r="EO260" s="447"/>
      <c r="EP260" s="447"/>
      <c r="EQ260" s="447"/>
      <c r="ER260" s="447"/>
      <c r="ES260" s="447"/>
      <c r="ET260" s="447"/>
      <c r="EU260" s="447"/>
      <c r="EV260" s="447"/>
      <c r="EW260" s="447"/>
      <c r="EX260" s="447"/>
      <c r="EY260" s="447"/>
      <c r="EZ260" s="447"/>
      <c r="FA260" s="447"/>
      <c r="FB260" s="447"/>
      <c r="FC260" s="444"/>
      <c r="FD260" s="444"/>
      <c r="FE260" s="444"/>
      <c r="FF260" s="444"/>
      <c r="FG260" s="444"/>
      <c r="FH260" s="444"/>
      <c r="FI260" s="444"/>
      <c r="FJ260" s="444"/>
      <c r="FK260" s="444"/>
      <c r="FL260" s="444"/>
      <c r="FM260" s="444"/>
      <c r="FN260" s="444"/>
      <c r="FO260" s="444"/>
      <c r="FP260" s="444"/>
      <c r="FQ260" s="444"/>
      <c r="FR260" s="444"/>
      <c r="FS260" s="444"/>
      <c r="FT260" s="444"/>
      <c r="FU260" s="444"/>
      <c r="FV260" s="444"/>
      <c r="FW260" s="444"/>
      <c r="FX260" s="444"/>
    </row>
    <row r="261" spans="1:180" hidden="1">
      <c r="A261" s="444"/>
      <c r="B261" s="444"/>
      <c r="C261" s="444"/>
      <c r="D261" s="444"/>
      <c r="E261" s="444"/>
      <c r="F261" s="444"/>
      <c r="G261" s="444"/>
      <c r="H261" s="444"/>
      <c r="I261" s="444"/>
      <c r="J261" s="444"/>
      <c r="K261" s="444"/>
      <c r="L261" s="444"/>
      <c r="M261" s="444"/>
      <c r="N261" s="444"/>
      <c r="O261" s="444"/>
      <c r="P261" s="444"/>
      <c r="Q261" s="444"/>
      <c r="R261" s="444"/>
      <c r="S261" s="444"/>
      <c r="T261" s="444"/>
      <c r="U261" s="444"/>
      <c r="V261" s="444"/>
      <c r="W261" s="444"/>
      <c r="X261" s="444"/>
      <c r="Y261" s="444"/>
      <c r="Z261" s="444"/>
      <c r="AA261" s="444"/>
      <c r="AB261" s="444"/>
      <c r="AC261" s="444"/>
      <c r="AD261" s="444"/>
      <c r="AE261" s="444"/>
      <c r="AF261" s="444"/>
      <c r="AG261" s="444"/>
      <c r="AH261" s="444"/>
      <c r="AI261" s="444"/>
      <c r="AJ261" s="444"/>
      <c r="AK261" s="444"/>
      <c r="AL261" s="444"/>
      <c r="AM261" s="444"/>
      <c r="AN261" s="444"/>
      <c r="AO261" s="444"/>
      <c r="AP261" s="444"/>
      <c r="AQ261" s="444"/>
      <c r="AR261" s="444"/>
      <c r="AS261" s="444"/>
      <c r="AT261" s="444"/>
      <c r="AU261" s="444"/>
      <c r="AV261" s="444"/>
      <c r="AW261" s="444"/>
      <c r="AX261" s="444"/>
      <c r="AY261" s="444"/>
      <c r="AZ261" s="444"/>
      <c r="BA261" s="444"/>
      <c r="BB261" s="444"/>
      <c r="BC261" s="444"/>
      <c r="BD261" s="444"/>
      <c r="BE261" s="444"/>
      <c r="BF261" s="444"/>
      <c r="BG261" s="444"/>
      <c r="BH261" s="444"/>
      <c r="BI261" s="444"/>
      <c r="BJ261" s="444"/>
      <c r="BK261" s="444"/>
      <c r="BL261" s="444"/>
      <c r="BM261" s="444"/>
      <c r="BN261" s="444"/>
      <c r="BO261" s="444"/>
      <c r="BP261" s="444"/>
      <c r="BQ261" s="444"/>
      <c r="BR261" s="444"/>
      <c r="BS261" s="444"/>
      <c r="BT261" s="444"/>
      <c r="BU261" s="444"/>
      <c r="BV261" s="444"/>
      <c r="BW261" s="444"/>
      <c r="BX261" s="444"/>
      <c r="BY261" s="444"/>
      <c r="BZ261" s="444"/>
      <c r="CA261" s="444"/>
      <c r="CB261" s="444"/>
      <c r="CC261" s="444"/>
      <c r="CD261" s="444"/>
      <c r="CE261" s="444"/>
      <c r="CF261" s="444"/>
      <c r="CG261" s="444"/>
      <c r="CH261" s="444"/>
      <c r="CI261" s="444"/>
      <c r="CJ261" s="444"/>
      <c r="CK261" s="444"/>
      <c r="CL261" s="444"/>
      <c r="CM261" s="444"/>
      <c r="CN261" s="444"/>
      <c r="CO261" s="444"/>
      <c r="CP261" s="444"/>
      <c r="CQ261" s="444"/>
      <c r="CR261" s="447"/>
      <c r="CS261" s="447"/>
      <c r="CT261" s="447"/>
      <c r="DA261" s="447"/>
      <c r="DB261" s="447"/>
      <c r="DC261" s="447"/>
      <c r="DD261" s="447"/>
      <c r="DE261" s="447"/>
      <c r="DF261" s="447"/>
      <c r="DG261" s="109"/>
      <c r="DK261" s="109"/>
      <c r="DL261" s="109"/>
      <c r="DM261" s="447"/>
      <c r="DN261" s="447"/>
      <c r="DO261" s="447"/>
      <c r="DP261" s="447"/>
      <c r="DQ261" s="447"/>
      <c r="DR261" s="447"/>
      <c r="DS261" s="447"/>
      <c r="DT261" s="447"/>
      <c r="DU261" s="447"/>
      <c r="DV261" s="447"/>
      <c r="DW261" s="447"/>
      <c r="DX261" s="447"/>
      <c r="DY261" s="447"/>
      <c r="DZ261" s="447"/>
      <c r="EA261" s="447"/>
      <c r="EB261" s="447"/>
      <c r="EC261" s="447"/>
      <c r="ED261" s="447"/>
      <c r="EE261" s="447"/>
      <c r="EF261" s="447"/>
      <c r="EG261" s="447"/>
      <c r="EH261" s="447"/>
      <c r="EO261" s="447"/>
      <c r="EP261" s="447"/>
      <c r="EQ261" s="447"/>
      <c r="ER261" s="447"/>
      <c r="ES261" s="447"/>
      <c r="ET261" s="447"/>
      <c r="EU261" s="447"/>
      <c r="EV261" s="447"/>
      <c r="EW261" s="447"/>
      <c r="EX261" s="447"/>
      <c r="EY261" s="447"/>
      <c r="EZ261" s="447"/>
      <c r="FA261" s="447"/>
      <c r="FB261" s="447"/>
      <c r="FC261" s="444"/>
      <c r="FD261" s="444"/>
      <c r="FE261" s="444"/>
      <c r="FF261" s="444"/>
      <c r="FG261" s="444"/>
      <c r="FH261" s="444"/>
      <c r="FI261" s="444"/>
      <c r="FJ261" s="444"/>
      <c r="FK261" s="444"/>
      <c r="FL261" s="444"/>
      <c r="FM261" s="444"/>
      <c r="FN261" s="444"/>
      <c r="FO261" s="444"/>
      <c r="FP261" s="444"/>
      <c r="FQ261" s="444"/>
      <c r="FR261" s="444"/>
      <c r="FS261" s="444"/>
      <c r="FT261" s="444"/>
      <c r="FU261" s="444"/>
      <c r="FV261" s="444"/>
      <c r="FW261" s="444"/>
      <c r="FX261" s="444"/>
    </row>
    <row r="262" spans="1:180" hidden="1">
      <c r="A262" s="444"/>
      <c r="B262" s="444"/>
      <c r="C262" s="444"/>
      <c r="D262" s="444"/>
      <c r="E262" s="444"/>
      <c r="F262" s="444"/>
      <c r="G262" s="444"/>
      <c r="H262" s="444"/>
      <c r="I262" s="444"/>
      <c r="J262" s="444"/>
      <c r="K262" s="444"/>
      <c r="L262" s="444"/>
      <c r="M262" s="444"/>
      <c r="N262" s="444"/>
      <c r="O262" s="444"/>
      <c r="P262" s="444"/>
      <c r="Q262" s="444"/>
      <c r="R262" s="444"/>
      <c r="S262" s="444"/>
      <c r="T262" s="444"/>
      <c r="U262" s="444"/>
      <c r="V262" s="444"/>
      <c r="W262" s="444"/>
      <c r="X262" s="444"/>
      <c r="Y262" s="444"/>
      <c r="Z262" s="444"/>
      <c r="AA262" s="444"/>
      <c r="AB262" s="444"/>
      <c r="AC262" s="444"/>
      <c r="AD262" s="444"/>
      <c r="AE262" s="444"/>
      <c r="AF262" s="444"/>
      <c r="AG262" s="444"/>
      <c r="AH262" s="444"/>
      <c r="AI262" s="444"/>
      <c r="AJ262" s="444"/>
      <c r="AK262" s="444"/>
      <c r="AL262" s="444"/>
      <c r="AM262" s="444"/>
      <c r="AN262" s="444"/>
      <c r="AO262" s="444"/>
      <c r="AP262" s="444"/>
      <c r="AQ262" s="444"/>
      <c r="AR262" s="444"/>
      <c r="AS262" s="444"/>
      <c r="AT262" s="444"/>
      <c r="AU262" s="444"/>
      <c r="AV262" s="444"/>
      <c r="AW262" s="444"/>
      <c r="AX262" s="444"/>
      <c r="AY262" s="444"/>
      <c r="AZ262" s="444"/>
      <c r="BA262" s="444"/>
      <c r="BB262" s="444"/>
      <c r="BC262" s="444"/>
      <c r="BD262" s="444"/>
      <c r="BE262" s="444"/>
      <c r="BF262" s="444"/>
      <c r="BG262" s="444"/>
      <c r="BH262" s="444"/>
      <c r="BI262" s="444"/>
      <c r="BJ262" s="444"/>
      <c r="BK262" s="444"/>
      <c r="BL262" s="444"/>
      <c r="BM262" s="444"/>
      <c r="BN262" s="444"/>
      <c r="BO262" s="444"/>
      <c r="BP262" s="444"/>
      <c r="BQ262" s="444"/>
      <c r="BR262" s="444"/>
      <c r="BS262" s="444"/>
      <c r="BT262" s="444"/>
      <c r="BU262" s="444"/>
      <c r="BV262" s="444"/>
      <c r="BW262" s="444"/>
      <c r="BX262" s="444"/>
      <c r="BY262" s="444"/>
      <c r="BZ262" s="444"/>
      <c r="CA262" s="444"/>
      <c r="CB262" s="444"/>
      <c r="CC262" s="444"/>
      <c r="CD262" s="444"/>
      <c r="CE262" s="444"/>
      <c r="CF262" s="444"/>
      <c r="CG262" s="444"/>
      <c r="CH262" s="444"/>
      <c r="CI262" s="444"/>
      <c r="CJ262" s="444"/>
      <c r="CK262" s="444"/>
      <c r="CL262" s="444"/>
      <c r="CM262" s="444"/>
      <c r="CN262" s="444"/>
      <c r="CO262" s="444"/>
      <c r="CP262" s="444"/>
      <c r="CQ262" s="444"/>
      <c r="CR262" s="447"/>
      <c r="CS262" s="447"/>
      <c r="CT262" s="447"/>
      <c r="CU262" s="447"/>
      <c r="CV262" s="447"/>
      <c r="CW262" s="447"/>
      <c r="CX262" s="447"/>
      <c r="CY262" s="447"/>
      <c r="CZ262" s="447"/>
      <c r="DA262" s="447"/>
      <c r="DB262" s="447"/>
      <c r="DC262" s="447"/>
      <c r="DD262" s="447"/>
      <c r="DE262" s="447"/>
      <c r="DF262" s="447"/>
      <c r="DG262" s="447"/>
      <c r="DH262" s="447"/>
      <c r="DI262" s="447"/>
      <c r="DJ262" s="447"/>
      <c r="DK262" s="447"/>
      <c r="DL262" s="447"/>
      <c r="DM262" s="447"/>
      <c r="DN262" s="447"/>
      <c r="DO262" s="447"/>
      <c r="DP262" s="447"/>
      <c r="DQ262" s="447"/>
      <c r="DR262" s="447"/>
      <c r="DS262" s="447"/>
      <c r="DT262" s="447"/>
      <c r="DU262" s="447"/>
      <c r="DV262" s="447"/>
      <c r="DW262" s="447"/>
      <c r="DX262" s="447"/>
      <c r="DY262" s="447"/>
      <c r="DZ262" s="447"/>
      <c r="EA262" s="447"/>
      <c r="EB262" s="447"/>
      <c r="EC262" s="447"/>
      <c r="ED262" s="447"/>
      <c r="EE262" s="447"/>
      <c r="EF262" s="447"/>
      <c r="EG262" s="447"/>
      <c r="EH262" s="447"/>
      <c r="EI262" s="447"/>
      <c r="EJ262" s="447"/>
      <c r="EK262" s="447"/>
      <c r="EL262" s="447"/>
      <c r="EM262" s="447"/>
      <c r="EN262" s="447"/>
      <c r="EO262" s="447"/>
      <c r="EP262" s="447"/>
      <c r="EQ262" s="447"/>
      <c r="ER262" s="447"/>
      <c r="ES262" s="447"/>
      <c r="ET262" s="447"/>
      <c r="EU262" s="447"/>
      <c r="EV262" s="447"/>
      <c r="EW262" s="447"/>
      <c r="EX262" s="447"/>
      <c r="EY262" s="447"/>
      <c r="EZ262" s="447"/>
      <c r="FA262" s="447"/>
      <c r="FB262" s="447"/>
      <c r="FC262" s="444"/>
      <c r="FD262" s="444"/>
      <c r="FE262" s="444"/>
      <c r="FF262" s="444"/>
      <c r="FG262" s="444"/>
      <c r="FH262" s="444"/>
      <c r="FI262" s="444"/>
      <c r="FJ262" s="444"/>
      <c r="FK262" s="444"/>
      <c r="FL262" s="444"/>
      <c r="FM262" s="444"/>
      <c r="FN262" s="444"/>
      <c r="FO262" s="444"/>
      <c r="FP262" s="444"/>
      <c r="FQ262" s="444"/>
      <c r="FR262" s="444"/>
      <c r="FS262" s="444"/>
      <c r="FT262" s="444"/>
      <c r="FU262" s="444"/>
      <c r="FV262" s="444"/>
      <c r="FW262" s="444"/>
      <c r="FX262" s="444"/>
    </row>
    <row r="263" spans="1:180" hidden="1">
      <c r="A263" s="444"/>
      <c r="B263" s="444"/>
      <c r="C263" s="444"/>
      <c r="D263" s="444"/>
      <c r="E263" s="444"/>
      <c r="F263" s="444"/>
      <c r="G263" s="444"/>
      <c r="H263" s="444"/>
      <c r="I263" s="444"/>
      <c r="J263" s="444"/>
      <c r="K263" s="444"/>
      <c r="L263" s="444"/>
      <c r="M263" s="444"/>
      <c r="N263" s="444"/>
      <c r="O263" s="444"/>
      <c r="P263" s="444"/>
      <c r="Q263" s="444"/>
      <c r="R263" s="444"/>
      <c r="S263" s="444"/>
      <c r="T263" s="444"/>
      <c r="U263" s="444"/>
      <c r="V263" s="444"/>
      <c r="W263" s="444"/>
      <c r="X263" s="444"/>
      <c r="Y263" s="444"/>
      <c r="Z263" s="444"/>
      <c r="AA263" s="444"/>
      <c r="AB263" s="444"/>
      <c r="AC263" s="444"/>
      <c r="AD263" s="444"/>
      <c r="AE263" s="444"/>
      <c r="AF263" s="444"/>
      <c r="AG263" s="444"/>
      <c r="AH263" s="444"/>
      <c r="AI263" s="444"/>
      <c r="AJ263" s="444"/>
      <c r="AK263" s="444"/>
      <c r="AL263" s="444"/>
      <c r="AM263" s="444"/>
      <c r="AN263" s="444"/>
      <c r="AO263" s="444"/>
      <c r="AP263" s="444"/>
      <c r="AQ263" s="444"/>
      <c r="AR263" s="444"/>
      <c r="AS263" s="444"/>
      <c r="AT263" s="444"/>
      <c r="AU263" s="444"/>
      <c r="AV263" s="444"/>
      <c r="AW263" s="444"/>
      <c r="AX263" s="444"/>
      <c r="AY263" s="444"/>
      <c r="AZ263" s="444"/>
      <c r="BA263" s="444"/>
      <c r="BB263" s="444"/>
      <c r="BC263" s="444"/>
      <c r="BD263" s="444"/>
      <c r="BE263" s="444"/>
      <c r="BF263" s="444"/>
      <c r="BG263" s="444"/>
      <c r="BH263" s="444"/>
      <c r="BI263" s="444"/>
      <c r="BJ263" s="444"/>
      <c r="BK263" s="444"/>
      <c r="BL263" s="444"/>
      <c r="BM263" s="444"/>
      <c r="BN263" s="444"/>
      <c r="BO263" s="444"/>
      <c r="BP263" s="444"/>
      <c r="BQ263" s="444"/>
      <c r="BR263" s="444"/>
      <c r="BS263" s="444"/>
      <c r="BT263" s="444"/>
      <c r="BU263" s="444"/>
      <c r="BV263" s="444"/>
      <c r="BW263" s="444"/>
      <c r="BX263" s="444"/>
      <c r="BY263" s="444"/>
      <c r="BZ263" s="444"/>
      <c r="CA263" s="444"/>
      <c r="CB263" s="444"/>
      <c r="CC263" s="444"/>
      <c r="CD263" s="444"/>
      <c r="CE263" s="444"/>
      <c r="CF263" s="444"/>
      <c r="CG263" s="444"/>
      <c r="CH263" s="444"/>
      <c r="CI263" s="444"/>
      <c r="CJ263" s="444"/>
      <c r="CK263" s="444"/>
      <c r="CL263" s="444"/>
      <c r="CM263" s="444"/>
      <c r="CN263" s="444"/>
      <c r="CO263" s="444"/>
      <c r="CP263" s="444"/>
      <c r="CQ263" s="444"/>
      <c r="CR263" s="447"/>
      <c r="CS263" s="447"/>
      <c r="CT263" s="447"/>
      <c r="CU263" s="447"/>
      <c r="CV263" s="447"/>
      <c r="CW263" s="447"/>
      <c r="CX263" s="447"/>
      <c r="CY263" s="447"/>
      <c r="CZ263" s="447"/>
      <c r="DA263" s="447"/>
      <c r="DB263" s="447"/>
      <c r="DC263" s="447"/>
      <c r="DD263" s="447"/>
      <c r="DE263" s="447"/>
      <c r="DF263" s="447"/>
      <c r="DG263" s="447"/>
      <c r="DH263" s="447"/>
      <c r="DI263" s="447"/>
      <c r="DJ263" s="447"/>
      <c r="DK263" s="447"/>
      <c r="DL263" s="447"/>
      <c r="DM263" s="447"/>
      <c r="DN263" s="447"/>
      <c r="DO263" s="447"/>
      <c r="DP263" s="447"/>
      <c r="DQ263" s="447"/>
      <c r="DR263" s="447"/>
      <c r="DS263" s="447"/>
      <c r="DT263" s="447"/>
      <c r="DU263" s="447"/>
      <c r="DV263" s="447"/>
      <c r="DW263" s="447"/>
      <c r="DX263" s="447"/>
      <c r="DY263" s="447"/>
      <c r="DZ263" s="447"/>
      <c r="EA263" s="447"/>
      <c r="EB263" s="447"/>
      <c r="EC263" s="447"/>
      <c r="ED263" s="447"/>
      <c r="EE263" s="447"/>
      <c r="EF263" s="447"/>
      <c r="EG263" s="447"/>
      <c r="EH263" s="447"/>
      <c r="EI263" s="447"/>
      <c r="EJ263" s="447"/>
      <c r="EK263" s="447"/>
      <c r="EL263" s="447"/>
      <c r="EM263" s="447"/>
      <c r="EN263" s="447"/>
      <c r="EO263" s="447"/>
      <c r="EP263" s="447"/>
      <c r="EQ263" s="447"/>
      <c r="ER263" s="447"/>
      <c r="ES263" s="447"/>
      <c r="ET263" s="447"/>
      <c r="EU263" s="447"/>
      <c r="EV263" s="447"/>
      <c r="EW263" s="447"/>
      <c r="EX263" s="447"/>
      <c r="EY263" s="447"/>
      <c r="EZ263" s="447"/>
      <c r="FA263" s="447"/>
      <c r="FB263" s="447"/>
      <c r="FC263" s="444"/>
      <c r="FD263" s="444"/>
      <c r="FE263" s="444"/>
      <c r="FF263" s="444"/>
      <c r="FG263" s="444"/>
      <c r="FH263" s="444"/>
      <c r="FI263" s="444"/>
      <c r="FJ263" s="444"/>
      <c r="FK263" s="444"/>
      <c r="FL263" s="444"/>
      <c r="FM263" s="444"/>
      <c r="FN263" s="444"/>
      <c r="FO263" s="444"/>
      <c r="FP263" s="444"/>
      <c r="FQ263" s="444"/>
      <c r="FR263" s="444"/>
      <c r="FS263" s="444"/>
      <c r="FT263" s="444"/>
      <c r="FU263" s="444"/>
      <c r="FV263" s="444"/>
      <c r="FW263" s="444"/>
      <c r="FX263" s="444"/>
    </row>
    <row r="264" spans="1:180" hidden="1">
      <c r="A264" s="444"/>
      <c r="B264" s="444"/>
      <c r="C264" s="444"/>
      <c r="D264" s="444"/>
      <c r="E264" s="444"/>
      <c r="F264" s="444"/>
      <c r="G264" s="444"/>
      <c r="H264" s="444"/>
      <c r="I264" s="444"/>
      <c r="J264" s="444"/>
      <c r="K264" s="444"/>
      <c r="L264" s="444"/>
      <c r="M264" s="444"/>
      <c r="N264" s="444"/>
      <c r="O264" s="444"/>
      <c r="P264" s="444"/>
      <c r="Q264" s="444"/>
      <c r="R264" s="444"/>
      <c r="S264" s="444"/>
      <c r="T264" s="444"/>
      <c r="U264" s="444"/>
      <c r="V264" s="444"/>
      <c r="W264" s="444"/>
      <c r="X264" s="444"/>
      <c r="Y264" s="444"/>
      <c r="Z264" s="444"/>
      <c r="AA264" s="444"/>
      <c r="AB264" s="444"/>
      <c r="AC264" s="444"/>
      <c r="AD264" s="444"/>
      <c r="AE264" s="444"/>
      <c r="AF264" s="444"/>
      <c r="AG264" s="444"/>
      <c r="AH264" s="444"/>
      <c r="AI264" s="444"/>
      <c r="AJ264" s="444"/>
      <c r="AK264" s="444"/>
      <c r="AL264" s="444"/>
      <c r="AM264" s="444"/>
      <c r="AN264" s="444"/>
      <c r="AO264" s="444"/>
      <c r="AP264" s="444"/>
      <c r="AQ264" s="444"/>
      <c r="AR264" s="444"/>
      <c r="AS264" s="444"/>
      <c r="AT264" s="444"/>
      <c r="AU264" s="444"/>
      <c r="AV264" s="444"/>
      <c r="AW264" s="444"/>
      <c r="AX264" s="444"/>
      <c r="AY264" s="444"/>
      <c r="AZ264" s="444"/>
      <c r="BA264" s="444"/>
      <c r="BB264" s="444"/>
      <c r="BC264" s="444"/>
      <c r="BD264" s="444"/>
      <c r="BE264" s="444"/>
      <c r="BF264" s="444"/>
      <c r="BG264" s="444"/>
      <c r="BH264" s="444"/>
      <c r="BI264" s="444"/>
      <c r="BJ264" s="444"/>
      <c r="BK264" s="444"/>
      <c r="BL264" s="444"/>
      <c r="BM264" s="444"/>
      <c r="BN264" s="444"/>
      <c r="BO264" s="444"/>
      <c r="BP264" s="444"/>
      <c r="BQ264" s="444"/>
      <c r="BR264" s="444"/>
      <c r="BS264" s="444"/>
      <c r="BT264" s="444"/>
      <c r="BU264" s="444"/>
      <c r="BV264" s="444"/>
      <c r="BW264" s="444"/>
      <c r="BX264" s="444"/>
      <c r="BY264" s="444"/>
      <c r="BZ264" s="444"/>
      <c r="CA264" s="444"/>
      <c r="CB264" s="444"/>
      <c r="CC264" s="444"/>
      <c r="CD264" s="444"/>
      <c r="CE264" s="444"/>
      <c r="CF264" s="444"/>
      <c r="CG264" s="444"/>
      <c r="CH264" s="444"/>
      <c r="CI264" s="444"/>
      <c r="CJ264" s="444"/>
      <c r="CK264" s="444"/>
      <c r="CL264" s="444"/>
      <c r="CM264" s="444"/>
      <c r="CN264" s="444"/>
      <c r="CO264" s="444"/>
      <c r="CP264" s="444"/>
      <c r="CQ264" s="444"/>
      <c r="CR264" s="447"/>
      <c r="CS264" s="447"/>
      <c r="CT264" s="447"/>
      <c r="CU264" s="447"/>
      <c r="CV264" s="447"/>
      <c r="CW264" s="447"/>
      <c r="CX264" s="447"/>
      <c r="CY264" s="447"/>
      <c r="CZ264" s="447"/>
      <c r="DA264" s="447"/>
      <c r="DB264" s="447"/>
      <c r="DC264" s="447"/>
      <c r="DD264" s="447"/>
      <c r="DE264" s="447"/>
      <c r="DF264" s="447"/>
      <c r="DG264" s="447"/>
      <c r="DH264" s="447"/>
      <c r="DI264" s="447"/>
      <c r="DJ264" s="447"/>
      <c r="DK264" s="447"/>
      <c r="DL264" s="447"/>
      <c r="DM264" s="447"/>
      <c r="DN264" s="447"/>
      <c r="DO264" s="447"/>
      <c r="DP264" s="447"/>
      <c r="DQ264" s="447"/>
      <c r="DR264" s="447"/>
      <c r="DS264" s="447"/>
      <c r="DT264" s="447"/>
      <c r="DU264" s="447"/>
      <c r="DV264" s="447"/>
      <c r="DW264" s="447"/>
      <c r="DX264" s="447"/>
      <c r="DY264" s="447"/>
      <c r="DZ264" s="447"/>
      <c r="EA264" s="447"/>
      <c r="EB264" s="447"/>
      <c r="EC264" s="447"/>
      <c r="ED264" s="447"/>
      <c r="EE264" s="447"/>
      <c r="EF264" s="447"/>
      <c r="EG264" s="447"/>
      <c r="EH264" s="447"/>
      <c r="EI264" s="447"/>
      <c r="EJ264" s="447"/>
      <c r="EK264" s="447"/>
      <c r="EL264" s="447"/>
      <c r="EM264" s="447"/>
      <c r="EN264" s="447"/>
      <c r="EO264" s="447"/>
      <c r="EP264" s="447"/>
      <c r="EQ264" s="447"/>
      <c r="ER264" s="447"/>
      <c r="ES264" s="447"/>
      <c r="ET264" s="447"/>
      <c r="EU264" s="447"/>
      <c r="EV264" s="447"/>
      <c r="EW264" s="447"/>
      <c r="EX264" s="447"/>
      <c r="EY264" s="447"/>
      <c r="EZ264" s="447"/>
      <c r="FA264" s="447"/>
      <c r="FB264" s="447"/>
      <c r="FC264" s="444"/>
      <c r="FD264" s="444"/>
      <c r="FE264" s="444"/>
      <c r="FF264" s="444"/>
      <c r="FG264" s="444"/>
      <c r="FH264" s="444"/>
      <c r="FI264" s="444"/>
      <c r="FJ264" s="444"/>
      <c r="FK264" s="444"/>
      <c r="FL264" s="444"/>
      <c r="FM264" s="444"/>
      <c r="FN264" s="444"/>
      <c r="FO264" s="444"/>
      <c r="FP264" s="444"/>
      <c r="FQ264" s="444"/>
      <c r="FR264" s="444"/>
      <c r="FS264" s="444"/>
      <c r="FT264" s="444"/>
      <c r="FU264" s="444"/>
      <c r="FV264" s="444"/>
      <c r="FW264" s="444"/>
      <c r="FX264" s="444"/>
    </row>
    <row r="265" spans="1:180" hidden="1">
      <c r="A265" s="444"/>
      <c r="B265" s="444"/>
      <c r="C265" s="444"/>
      <c r="D265" s="444"/>
      <c r="E265" s="444"/>
      <c r="F265" s="444"/>
      <c r="G265" s="444"/>
      <c r="H265" s="444"/>
      <c r="I265" s="444"/>
      <c r="J265" s="444"/>
      <c r="K265" s="444"/>
      <c r="L265" s="444"/>
      <c r="M265" s="444"/>
      <c r="N265" s="444"/>
      <c r="O265" s="444"/>
      <c r="P265" s="444"/>
      <c r="Q265" s="444"/>
      <c r="R265" s="444"/>
      <c r="S265" s="444"/>
      <c r="T265" s="444"/>
      <c r="U265" s="444"/>
      <c r="V265" s="444"/>
      <c r="W265" s="444"/>
      <c r="X265" s="444"/>
      <c r="Y265" s="444"/>
      <c r="Z265" s="444"/>
      <c r="AA265" s="444"/>
      <c r="AB265" s="444"/>
      <c r="AC265" s="444"/>
      <c r="AD265" s="444"/>
      <c r="AE265" s="444"/>
      <c r="AF265" s="444"/>
      <c r="AG265" s="444"/>
      <c r="AH265" s="444"/>
      <c r="AI265" s="444"/>
      <c r="AJ265" s="444"/>
      <c r="AK265" s="444"/>
      <c r="AL265" s="444"/>
      <c r="AM265" s="444"/>
      <c r="AN265" s="444"/>
      <c r="AO265" s="444"/>
      <c r="AP265" s="444"/>
      <c r="AQ265" s="444"/>
      <c r="AR265" s="444"/>
      <c r="AS265" s="444"/>
      <c r="AT265" s="444"/>
      <c r="AU265" s="444"/>
      <c r="AV265" s="444"/>
      <c r="AW265" s="444"/>
      <c r="AX265" s="444"/>
      <c r="AY265" s="444"/>
      <c r="AZ265" s="444"/>
      <c r="BA265" s="444"/>
      <c r="BB265" s="444"/>
      <c r="BC265" s="444"/>
      <c r="BD265" s="444"/>
      <c r="BE265" s="444"/>
      <c r="BF265" s="444"/>
      <c r="BG265" s="444"/>
      <c r="BH265" s="444"/>
      <c r="BI265" s="444"/>
      <c r="BJ265" s="444"/>
      <c r="BK265" s="444"/>
      <c r="BL265" s="444"/>
      <c r="BM265" s="444"/>
      <c r="BN265" s="444"/>
      <c r="BO265" s="444"/>
      <c r="BP265" s="444"/>
      <c r="BQ265" s="444"/>
      <c r="BR265" s="444"/>
      <c r="BS265" s="444"/>
      <c r="BT265" s="444"/>
      <c r="BU265" s="444"/>
      <c r="BV265" s="444"/>
      <c r="BW265" s="444"/>
      <c r="BX265" s="444"/>
      <c r="BY265" s="444"/>
      <c r="BZ265" s="444"/>
      <c r="CA265" s="444"/>
      <c r="CB265" s="444"/>
      <c r="CC265" s="444"/>
      <c r="CD265" s="444"/>
      <c r="CE265" s="444"/>
      <c r="CF265" s="444"/>
      <c r="CG265" s="444"/>
      <c r="CH265" s="444"/>
      <c r="CI265" s="444"/>
      <c r="CJ265" s="444"/>
      <c r="CK265" s="444"/>
      <c r="CL265" s="444"/>
      <c r="CM265" s="444"/>
      <c r="CN265" s="444"/>
      <c r="CO265" s="444"/>
      <c r="CP265" s="444"/>
      <c r="CQ265" s="444"/>
      <c r="CR265" s="447"/>
      <c r="CS265" s="447"/>
      <c r="CT265" s="447"/>
      <c r="CU265" s="447"/>
      <c r="CV265" s="447"/>
      <c r="CW265" s="447"/>
      <c r="CX265" s="447"/>
      <c r="CY265" s="447"/>
      <c r="CZ265" s="447"/>
      <c r="DA265" s="447"/>
      <c r="DB265" s="447"/>
      <c r="DC265" s="447"/>
      <c r="DD265" s="447"/>
      <c r="DE265" s="447"/>
      <c r="DF265" s="447"/>
      <c r="DG265" s="447"/>
      <c r="DH265" s="447"/>
      <c r="DI265" s="447"/>
      <c r="DJ265" s="447"/>
      <c r="DK265" s="447"/>
      <c r="DL265" s="447"/>
      <c r="DM265" s="447"/>
      <c r="DN265" s="447"/>
      <c r="DO265" s="447"/>
      <c r="DP265" s="447"/>
      <c r="DQ265" s="447"/>
      <c r="DR265" s="447"/>
      <c r="DS265" s="447"/>
      <c r="DT265" s="447"/>
      <c r="DU265" s="447"/>
      <c r="DV265" s="447"/>
      <c r="DW265" s="447"/>
      <c r="DX265" s="447"/>
      <c r="DY265" s="447"/>
      <c r="DZ265" s="447"/>
      <c r="EA265" s="447"/>
      <c r="EB265" s="447"/>
      <c r="EC265" s="447"/>
      <c r="ED265" s="447"/>
      <c r="EE265" s="447"/>
      <c r="EF265" s="447"/>
      <c r="EG265" s="447"/>
      <c r="EH265" s="447"/>
      <c r="EI265" s="447"/>
      <c r="EJ265" s="447"/>
      <c r="EK265" s="447"/>
      <c r="EL265" s="447"/>
      <c r="EM265" s="447"/>
      <c r="EN265" s="447"/>
      <c r="EO265" s="447"/>
      <c r="EP265" s="447"/>
      <c r="EQ265" s="447"/>
      <c r="ER265" s="447"/>
      <c r="ES265" s="447"/>
      <c r="ET265" s="447"/>
      <c r="EU265" s="447"/>
      <c r="EV265" s="447"/>
      <c r="EW265" s="447"/>
      <c r="EX265" s="447"/>
      <c r="EY265" s="447"/>
      <c r="EZ265" s="447"/>
      <c r="FA265" s="447"/>
      <c r="FB265" s="447"/>
      <c r="FC265" s="444"/>
      <c r="FD265" s="444"/>
      <c r="FE265" s="444"/>
      <c r="FF265" s="444"/>
      <c r="FG265" s="444"/>
      <c r="FH265" s="444"/>
      <c r="FI265" s="444"/>
      <c r="FJ265" s="444"/>
      <c r="FK265" s="444"/>
      <c r="FL265" s="444"/>
      <c r="FM265" s="444"/>
      <c r="FN265" s="444"/>
      <c r="FO265" s="444"/>
      <c r="FP265" s="444"/>
      <c r="FQ265" s="444"/>
      <c r="FR265" s="444"/>
      <c r="FS265" s="444"/>
      <c r="FT265" s="444"/>
      <c r="FU265" s="444"/>
      <c r="FV265" s="444"/>
      <c r="FW265" s="444"/>
      <c r="FX265" s="444"/>
    </row>
    <row r="266" spans="1:180" hidden="1">
      <c r="A266" s="444"/>
      <c r="B266" s="444"/>
      <c r="C266" s="444"/>
      <c r="D266" s="444"/>
      <c r="E266" s="444"/>
      <c r="F266" s="444"/>
      <c r="G266" s="444"/>
      <c r="H266" s="444"/>
      <c r="I266" s="444"/>
      <c r="J266" s="444"/>
      <c r="K266" s="444"/>
      <c r="L266" s="444"/>
      <c r="M266" s="444"/>
      <c r="N266" s="444"/>
      <c r="O266" s="444"/>
      <c r="P266" s="444"/>
      <c r="Q266" s="444"/>
      <c r="R266" s="444"/>
      <c r="S266" s="444"/>
      <c r="T266" s="444"/>
      <c r="U266" s="444"/>
      <c r="V266" s="444"/>
      <c r="W266" s="444"/>
      <c r="X266" s="444"/>
      <c r="Y266" s="444"/>
      <c r="Z266" s="444"/>
      <c r="AA266" s="444"/>
      <c r="AB266" s="444"/>
      <c r="AC266" s="444"/>
      <c r="AD266" s="444"/>
      <c r="AE266" s="444"/>
      <c r="AF266" s="444"/>
      <c r="AG266" s="444"/>
      <c r="AH266" s="444"/>
      <c r="AI266" s="444"/>
      <c r="AJ266" s="444"/>
      <c r="AK266" s="444"/>
      <c r="AL266" s="444"/>
      <c r="AM266" s="444"/>
      <c r="AN266" s="444"/>
      <c r="AO266" s="444"/>
      <c r="AP266" s="444"/>
      <c r="AQ266" s="444"/>
      <c r="AR266" s="444"/>
      <c r="AS266" s="444"/>
      <c r="AT266" s="444"/>
      <c r="AU266" s="444"/>
      <c r="AV266" s="444"/>
      <c r="AW266" s="444"/>
      <c r="AX266" s="444"/>
      <c r="AY266" s="444"/>
      <c r="AZ266" s="444"/>
      <c r="BA266" s="444"/>
      <c r="BB266" s="444"/>
      <c r="BC266" s="444"/>
      <c r="BD266" s="444"/>
      <c r="BE266" s="444"/>
      <c r="BF266" s="444"/>
      <c r="BG266" s="444"/>
      <c r="BH266" s="444"/>
      <c r="BI266" s="444"/>
      <c r="BJ266" s="444"/>
      <c r="BK266" s="444"/>
      <c r="BL266" s="444"/>
      <c r="BM266" s="444"/>
      <c r="BN266" s="444"/>
      <c r="BO266" s="444"/>
      <c r="BP266" s="444"/>
      <c r="BQ266" s="444"/>
      <c r="BR266" s="444"/>
      <c r="BS266" s="444"/>
      <c r="BT266" s="444"/>
      <c r="BU266" s="444"/>
      <c r="BV266" s="444"/>
      <c r="BW266" s="444"/>
      <c r="BX266" s="444"/>
      <c r="BY266" s="444"/>
      <c r="BZ266" s="444"/>
      <c r="CA266" s="444"/>
      <c r="CB266" s="444"/>
      <c r="CC266" s="444"/>
      <c r="CD266" s="444"/>
      <c r="CE266" s="444"/>
      <c r="CF266" s="444"/>
      <c r="CG266" s="444"/>
      <c r="CH266" s="444"/>
      <c r="CI266" s="444"/>
      <c r="CJ266" s="444"/>
      <c r="CK266" s="444"/>
      <c r="CL266" s="444"/>
      <c r="CM266" s="444"/>
      <c r="CN266" s="444"/>
      <c r="CO266" s="444"/>
      <c r="CP266" s="444"/>
      <c r="CQ266" s="444"/>
      <c r="CR266" s="447"/>
      <c r="CS266" s="447"/>
      <c r="CT266" s="447"/>
      <c r="CU266" s="447"/>
      <c r="CV266" s="447"/>
      <c r="CW266" s="447"/>
      <c r="CX266" s="447"/>
      <c r="CY266" s="447"/>
      <c r="CZ266" s="447"/>
      <c r="DA266" s="447"/>
      <c r="DB266" s="447"/>
      <c r="DC266" s="447"/>
      <c r="DD266" s="447"/>
      <c r="DE266" s="447"/>
      <c r="DF266" s="447"/>
      <c r="DG266" s="447"/>
      <c r="DH266" s="447"/>
      <c r="DI266" s="447"/>
      <c r="DJ266" s="447"/>
      <c r="DK266" s="447"/>
      <c r="DL266" s="447"/>
      <c r="DM266" s="447"/>
      <c r="DN266" s="447"/>
      <c r="DO266" s="447"/>
      <c r="DP266" s="447"/>
      <c r="DQ266" s="447"/>
      <c r="DR266" s="447"/>
      <c r="DS266" s="447"/>
      <c r="DT266" s="447"/>
      <c r="DU266" s="447"/>
      <c r="DV266" s="447"/>
      <c r="DW266" s="447"/>
      <c r="DX266" s="447"/>
      <c r="DY266" s="447"/>
      <c r="DZ266" s="447"/>
      <c r="EA266" s="447"/>
      <c r="EB266" s="447"/>
      <c r="EC266" s="447"/>
      <c r="ED266" s="447"/>
      <c r="EE266" s="447"/>
      <c r="EF266" s="447"/>
      <c r="EG266" s="447"/>
      <c r="EH266" s="447"/>
      <c r="EI266" s="447"/>
      <c r="EJ266" s="447"/>
      <c r="EK266" s="447"/>
      <c r="EL266" s="447"/>
      <c r="EM266" s="447"/>
      <c r="EN266" s="447"/>
      <c r="EO266" s="447"/>
      <c r="EP266" s="447"/>
      <c r="EQ266" s="447"/>
      <c r="ER266" s="447"/>
      <c r="ES266" s="447"/>
      <c r="ET266" s="447"/>
      <c r="EU266" s="447"/>
      <c r="EV266" s="447"/>
      <c r="EW266" s="447"/>
      <c r="EX266" s="447"/>
      <c r="EY266" s="447"/>
      <c r="EZ266" s="447"/>
      <c r="FA266" s="447"/>
      <c r="FB266" s="447"/>
      <c r="FC266" s="444"/>
      <c r="FD266" s="444"/>
      <c r="FE266" s="444"/>
      <c r="FF266" s="444"/>
      <c r="FG266" s="444"/>
      <c r="FH266" s="444"/>
      <c r="FI266" s="444"/>
      <c r="FJ266" s="444"/>
      <c r="FK266" s="444"/>
      <c r="FL266" s="444"/>
      <c r="FM266" s="444"/>
      <c r="FN266" s="444"/>
      <c r="FO266" s="444"/>
      <c r="FP266" s="444"/>
      <c r="FQ266" s="444"/>
      <c r="FR266" s="444"/>
      <c r="FS266" s="444"/>
      <c r="FT266" s="444"/>
      <c r="FU266" s="444"/>
      <c r="FV266" s="444"/>
      <c r="FW266" s="444"/>
      <c r="FX266" s="444"/>
    </row>
    <row r="267" spans="1:180" hidden="1">
      <c r="A267" s="444"/>
      <c r="B267" s="444"/>
      <c r="C267" s="444"/>
      <c r="D267" s="444"/>
      <c r="E267" s="444"/>
      <c r="F267" s="444"/>
      <c r="G267" s="444"/>
      <c r="H267" s="444"/>
      <c r="I267" s="444"/>
      <c r="J267" s="444"/>
      <c r="K267" s="444"/>
      <c r="L267" s="444"/>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4"/>
      <c r="AI267" s="444"/>
      <c r="AJ267" s="444"/>
      <c r="AK267" s="444"/>
      <c r="AL267" s="444"/>
      <c r="AM267" s="444"/>
      <c r="AN267" s="444"/>
      <c r="AO267" s="444"/>
      <c r="AP267" s="444"/>
      <c r="AQ267" s="444"/>
      <c r="AR267" s="444"/>
      <c r="AS267" s="444"/>
      <c r="AT267" s="444"/>
      <c r="AU267" s="444"/>
      <c r="AV267" s="444"/>
      <c r="AW267" s="444"/>
      <c r="AX267" s="444"/>
      <c r="AY267" s="444"/>
      <c r="AZ267" s="444"/>
      <c r="BA267" s="444"/>
      <c r="BB267" s="444"/>
      <c r="BC267" s="444"/>
      <c r="BD267" s="444"/>
      <c r="BE267" s="444"/>
      <c r="BF267" s="444"/>
      <c r="BG267" s="444"/>
      <c r="BH267" s="444"/>
      <c r="BI267" s="444"/>
      <c r="BJ267" s="444"/>
      <c r="BK267" s="444"/>
      <c r="BL267" s="444"/>
      <c r="BM267" s="444"/>
      <c r="BN267" s="444"/>
      <c r="BO267" s="444"/>
      <c r="BP267" s="444"/>
      <c r="BQ267" s="444"/>
      <c r="BR267" s="444"/>
      <c r="BS267" s="444"/>
      <c r="BT267" s="444"/>
      <c r="BU267" s="444"/>
      <c r="BV267" s="444"/>
      <c r="BW267" s="444"/>
      <c r="BX267" s="444"/>
      <c r="BY267" s="444"/>
      <c r="BZ267" s="444"/>
      <c r="CA267" s="444"/>
      <c r="CB267" s="444"/>
      <c r="CC267" s="444"/>
      <c r="CD267" s="444"/>
      <c r="CE267" s="444"/>
      <c r="CF267" s="444"/>
      <c r="CG267" s="444"/>
      <c r="CH267" s="444"/>
      <c r="CI267" s="444"/>
      <c r="CJ267" s="444"/>
      <c r="CK267" s="444"/>
      <c r="CL267" s="444"/>
      <c r="CM267" s="444"/>
      <c r="CN267" s="444"/>
      <c r="CO267" s="444"/>
      <c r="CP267" s="444"/>
      <c r="CQ267" s="444"/>
      <c r="CR267" s="447"/>
      <c r="CS267" s="447"/>
      <c r="CT267" s="447"/>
      <c r="CU267" s="447"/>
      <c r="CV267" s="447"/>
      <c r="CW267" s="447"/>
      <c r="CX267" s="447"/>
      <c r="CY267" s="447"/>
      <c r="CZ267" s="447"/>
      <c r="DA267" s="447"/>
      <c r="DB267" s="447"/>
      <c r="DC267" s="447"/>
      <c r="DD267" s="447"/>
      <c r="DE267" s="447"/>
      <c r="DF267" s="447"/>
      <c r="DG267" s="447"/>
      <c r="DH267" s="447"/>
      <c r="DI267" s="447"/>
      <c r="DJ267" s="447"/>
      <c r="DK267" s="447"/>
      <c r="DL267" s="447"/>
      <c r="DM267" s="447"/>
      <c r="DN267" s="447"/>
      <c r="DO267" s="447"/>
      <c r="DP267" s="447"/>
      <c r="DQ267" s="447"/>
      <c r="DR267" s="447"/>
      <c r="DS267" s="447"/>
      <c r="DT267" s="447"/>
      <c r="DU267" s="447"/>
      <c r="DV267" s="447"/>
      <c r="DW267" s="447"/>
      <c r="DX267" s="447"/>
      <c r="DY267" s="447"/>
      <c r="DZ267" s="447"/>
      <c r="EA267" s="447"/>
      <c r="EB267" s="447"/>
      <c r="EC267" s="447"/>
      <c r="ED267" s="447"/>
      <c r="EE267" s="447"/>
      <c r="EF267" s="447"/>
      <c r="EG267" s="447"/>
      <c r="EH267" s="447"/>
      <c r="EI267" s="447"/>
      <c r="EJ267" s="447"/>
      <c r="EK267" s="447"/>
      <c r="EL267" s="447"/>
      <c r="EM267" s="447"/>
      <c r="EN267" s="447"/>
      <c r="EO267" s="447"/>
      <c r="EP267" s="447"/>
      <c r="EQ267" s="447"/>
      <c r="ER267" s="447"/>
      <c r="ES267" s="447"/>
      <c r="ET267" s="447"/>
      <c r="EU267" s="447"/>
      <c r="EV267" s="447"/>
      <c r="EW267" s="447"/>
      <c r="EX267" s="447"/>
      <c r="EY267" s="447"/>
      <c r="EZ267" s="447"/>
      <c r="FA267" s="447"/>
      <c r="FB267" s="447"/>
      <c r="FC267" s="444"/>
      <c r="FD267" s="444"/>
      <c r="FE267" s="444"/>
      <c r="FF267" s="444"/>
      <c r="FG267" s="444"/>
      <c r="FH267" s="444"/>
      <c r="FI267" s="444"/>
      <c r="FJ267" s="444"/>
      <c r="FK267" s="444"/>
      <c r="FL267" s="444"/>
      <c r="FM267" s="444"/>
      <c r="FN267" s="444"/>
      <c r="FO267" s="444"/>
      <c r="FP267" s="444"/>
      <c r="FQ267" s="444"/>
      <c r="FR267" s="444"/>
      <c r="FS267" s="444"/>
      <c r="FT267" s="444"/>
      <c r="FU267" s="444"/>
      <c r="FV267" s="444"/>
      <c r="FW267" s="444"/>
      <c r="FX267" s="444"/>
    </row>
    <row r="268" spans="1:180" hidden="1">
      <c r="A268" s="444"/>
      <c r="B268" s="444"/>
      <c r="C268" s="444"/>
      <c r="D268" s="444"/>
      <c r="E268" s="444"/>
      <c r="F268" s="444"/>
      <c r="G268" s="444"/>
      <c r="H268" s="444"/>
      <c r="I268" s="444"/>
      <c r="J268" s="444"/>
      <c r="K268" s="444"/>
      <c r="L268" s="444"/>
      <c r="M268" s="444"/>
      <c r="N268" s="444"/>
      <c r="O268" s="444"/>
      <c r="P268" s="444"/>
      <c r="Q268" s="444"/>
      <c r="R268" s="444"/>
      <c r="S268" s="444"/>
      <c r="T268" s="444"/>
      <c r="U268" s="444"/>
      <c r="V268" s="444"/>
      <c r="W268" s="444"/>
      <c r="X268" s="444"/>
      <c r="Y268" s="444"/>
      <c r="Z268" s="444"/>
      <c r="AA268" s="444"/>
      <c r="AB268" s="444"/>
      <c r="AC268" s="444"/>
      <c r="AD268" s="444"/>
      <c r="AE268" s="444"/>
      <c r="AF268" s="444"/>
      <c r="AG268" s="444"/>
      <c r="AH268" s="444"/>
      <c r="AI268" s="444"/>
      <c r="AJ268" s="444"/>
      <c r="AK268" s="444"/>
      <c r="AL268" s="444"/>
      <c r="AM268" s="444"/>
      <c r="AN268" s="444"/>
      <c r="AO268" s="444"/>
      <c r="AP268" s="444"/>
      <c r="AQ268" s="444"/>
      <c r="AR268" s="444"/>
      <c r="AS268" s="444"/>
      <c r="AT268" s="444"/>
      <c r="AU268" s="444"/>
      <c r="AV268" s="444"/>
      <c r="AW268" s="444"/>
      <c r="AX268" s="444"/>
      <c r="AY268" s="444"/>
      <c r="AZ268" s="444"/>
      <c r="BA268" s="444"/>
      <c r="BB268" s="444"/>
      <c r="BC268" s="444"/>
      <c r="BD268" s="444"/>
      <c r="BE268" s="444"/>
      <c r="BF268" s="444"/>
      <c r="BG268" s="444"/>
      <c r="BH268" s="444"/>
      <c r="BI268" s="444"/>
      <c r="BJ268" s="444"/>
      <c r="BK268" s="444"/>
      <c r="BL268" s="444"/>
      <c r="BM268" s="444"/>
      <c r="BN268" s="444"/>
      <c r="BO268" s="444"/>
      <c r="BP268" s="444"/>
      <c r="BQ268" s="444"/>
      <c r="BR268" s="444"/>
      <c r="BS268" s="444"/>
      <c r="BT268" s="444"/>
      <c r="BU268" s="444"/>
      <c r="BV268" s="444"/>
      <c r="BW268" s="444"/>
      <c r="BX268" s="444"/>
      <c r="BY268" s="444"/>
      <c r="BZ268" s="444"/>
      <c r="CA268" s="444"/>
      <c r="CB268" s="444"/>
      <c r="CC268" s="444"/>
      <c r="CD268" s="444"/>
      <c r="CE268" s="444"/>
      <c r="CF268" s="444"/>
      <c r="CG268" s="444"/>
      <c r="CH268" s="444"/>
      <c r="CI268" s="444"/>
      <c r="CJ268" s="444"/>
      <c r="CK268" s="444"/>
      <c r="CL268" s="444"/>
      <c r="CM268" s="444"/>
      <c r="CN268" s="444"/>
      <c r="CO268" s="444"/>
      <c r="CP268" s="444"/>
      <c r="CQ268" s="444"/>
      <c r="CR268" s="447"/>
      <c r="CS268" s="447"/>
      <c r="CT268" s="447"/>
      <c r="CU268" s="447"/>
      <c r="CV268" s="447"/>
      <c r="CW268" s="447"/>
      <c r="CX268" s="447"/>
      <c r="CY268" s="447"/>
      <c r="CZ268" s="447"/>
      <c r="DA268" s="447"/>
      <c r="DB268" s="447"/>
      <c r="DC268" s="447"/>
      <c r="DD268" s="447"/>
      <c r="DE268" s="447"/>
      <c r="DF268" s="447"/>
      <c r="DG268" s="447"/>
      <c r="DH268" s="447"/>
      <c r="DI268" s="447"/>
      <c r="DJ268" s="447"/>
      <c r="DK268" s="447"/>
      <c r="DL268" s="447"/>
      <c r="DM268" s="447"/>
      <c r="DN268" s="447"/>
      <c r="DO268" s="447"/>
      <c r="DP268" s="447"/>
      <c r="DQ268" s="447"/>
      <c r="DR268" s="447"/>
      <c r="DS268" s="447"/>
      <c r="DT268" s="447"/>
      <c r="DU268" s="447"/>
      <c r="DV268" s="447"/>
      <c r="DW268" s="447"/>
      <c r="DX268" s="447"/>
      <c r="DY268" s="447"/>
      <c r="DZ268" s="447"/>
      <c r="EA268" s="447"/>
      <c r="EB268" s="447"/>
      <c r="EC268" s="447"/>
      <c r="ED268" s="447"/>
      <c r="EE268" s="447"/>
      <c r="EF268" s="447"/>
      <c r="EG268" s="447"/>
      <c r="EH268" s="447"/>
      <c r="EI268" s="447"/>
      <c r="EJ268" s="447"/>
      <c r="EK268" s="447"/>
      <c r="EL268" s="447"/>
      <c r="EM268" s="447"/>
      <c r="EN268" s="447"/>
      <c r="EO268" s="447"/>
      <c r="EP268" s="447"/>
      <c r="EQ268" s="447"/>
      <c r="ER268" s="447"/>
      <c r="ES268" s="447"/>
      <c r="ET268" s="447"/>
      <c r="EU268" s="447"/>
      <c r="EV268" s="447"/>
      <c r="EW268" s="447"/>
      <c r="EX268" s="447"/>
      <c r="EY268" s="447"/>
      <c r="EZ268" s="447"/>
      <c r="FA268" s="447"/>
      <c r="FB268" s="447"/>
      <c r="FC268" s="444"/>
      <c r="FD268" s="444"/>
      <c r="FE268" s="444"/>
      <c r="FF268" s="444"/>
      <c r="FG268" s="444"/>
      <c r="FH268" s="444"/>
      <c r="FI268" s="444"/>
      <c r="FJ268" s="444"/>
      <c r="FK268" s="444"/>
      <c r="FL268" s="444"/>
      <c r="FM268" s="444"/>
      <c r="FN268" s="444"/>
      <c r="FO268" s="444"/>
      <c r="FP268" s="444"/>
      <c r="FQ268" s="444"/>
      <c r="FR268" s="444"/>
      <c r="FS268" s="444"/>
      <c r="FT268" s="444"/>
      <c r="FU268" s="444"/>
      <c r="FV268" s="444"/>
      <c r="FW268" s="444"/>
      <c r="FX268" s="444"/>
    </row>
    <row r="269" spans="1:180" hidden="1">
      <c r="A269" s="444"/>
      <c r="B269" s="444"/>
      <c r="C269" s="444"/>
      <c r="D269" s="444"/>
      <c r="E269" s="444"/>
      <c r="F269" s="444"/>
      <c r="G269" s="444"/>
      <c r="H269" s="444"/>
      <c r="I269" s="444"/>
      <c r="J269" s="444"/>
      <c r="K269" s="444"/>
      <c r="L269" s="444"/>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4"/>
      <c r="BM269" s="444"/>
      <c r="BN269" s="444"/>
      <c r="BO269" s="444"/>
      <c r="BP269" s="444"/>
      <c r="BQ269" s="444"/>
      <c r="BR269" s="444"/>
      <c r="BS269" s="444"/>
      <c r="BT269" s="444"/>
      <c r="BU269" s="444"/>
      <c r="BV269" s="444"/>
      <c r="BW269" s="444"/>
      <c r="BX269" s="444"/>
      <c r="BY269" s="444"/>
      <c r="BZ269" s="444"/>
      <c r="CA269" s="444"/>
      <c r="CB269" s="444"/>
      <c r="CC269" s="444"/>
      <c r="CD269" s="444"/>
      <c r="CE269" s="444"/>
      <c r="CF269" s="444"/>
      <c r="CG269" s="444"/>
      <c r="CH269" s="444"/>
      <c r="CI269" s="444"/>
      <c r="CJ269" s="444"/>
      <c r="CK269" s="444"/>
      <c r="CL269" s="444"/>
      <c r="CM269" s="444"/>
      <c r="CN269" s="444"/>
      <c r="CO269" s="444"/>
      <c r="CP269" s="444"/>
      <c r="CQ269" s="444"/>
      <c r="CR269" s="447"/>
      <c r="CS269" s="447"/>
      <c r="CT269" s="447"/>
      <c r="CU269" s="447"/>
      <c r="CV269" s="447"/>
      <c r="CW269" s="447"/>
      <c r="CX269" s="447"/>
      <c r="CY269" s="447"/>
      <c r="CZ269" s="447"/>
      <c r="DA269" s="447"/>
      <c r="DB269" s="447"/>
      <c r="DC269" s="447"/>
      <c r="DD269" s="447"/>
      <c r="DE269" s="447"/>
      <c r="DF269" s="447"/>
      <c r="DG269" s="447"/>
      <c r="DH269" s="447"/>
      <c r="DI269" s="447"/>
      <c r="DJ269" s="447"/>
      <c r="DK269" s="447"/>
      <c r="DL269" s="447"/>
      <c r="DM269" s="447"/>
      <c r="DN269" s="447"/>
      <c r="DO269" s="447"/>
      <c r="DP269" s="447"/>
      <c r="DQ269" s="447"/>
      <c r="DR269" s="447"/>
      <c r="DS269" s="447"/>
      <c r="DT269" s="447"/>
      <c r="DU269" s="447"/>
      <c r="DV269" s="447"/>
      <c r="DW269" s="447"/>
      <c r="DX269" s="447"/>
      <c r="DY269" s="447"/>
      <c r="DZ269" s="447"/>
      <c r="EA269" s="447"/>
      <c r="EB269" s="447"/>
      <c r="EC269" s="447"/>
      <c r="ED269" s="447"/>
      <c r="EE269" s="447"/>
      <c r="EF269" s="447"/>
      <c r="EG269" s="447"/>
      <c r="EH269" s="447"/>
      <c r="EI269" s="447"/>
      <c r="EJ269" s="447"/>
      <c r="EK269" s="447"/>
      <c r="EL269" s="447"/>
      <c r="EM269" s="447"/>
      <c r="EN269" s="447"/>
      <c r="EO269" s="447"/>
      <c r="EP269" s="447"/>
      <c r="EQ269" s="447"/>
      <c r="ER269" s="447"/>
      <c r="ES269" s="447"/>
      <c r="ET269" s="447"/>
      <c r="EU269" s="447"/>
      <c r="EV269" s="447"/>
      <c r="EW269" s="447"/>
      <c r="EX269" s="447"/>
      <c r="EY269" s="447"/>
      <c r="EZ269" s="447"/>
      <c r="FA269" s="447"/>
      <c r="FB269" s="447"/>
      <c r="FC269" s="444"/>
      <c r="FD269" s="444"/>
      <c r="FE269" s="444"/>
      <c r="FF269" s="444"/>
      <c r="FG269" s="444"/>
      <c r="FH269" s="444"/>
      <c r="FI269" s="444"/>
      <c r="FJ269" s="444"/>
      <c r="FK269" s="444"/>
      <c r="FL269" s="444"/>
      <c r="FM269" s="444"/>
      <c r="FN269" s="444"/>
      <c r="FO269" s="444"/>
      <c r="FP269" s="444"/>
      <c r="FQ269" s="444"/>
      <c r="FR269" s="444"/>
      <c r="FS269" s="444"/>
      <c r="FT269" s="444"/>
      <c r="FU269" s="444"/>
      <c r="FV269" s="444"/>
      <c r="FW269" s="444"/>
      <c r="FX269" s="444"/>
    </row>
    <row r="270" spans="1:180" hidden="1">
      <c r="A270" s="444"/>
      <c r="B270" s="444"/>
      <c r="C270" s="444"/>
      <c r="D270" s="444"/>
      <c r="E270" s="444"/>
      <c r="F270" s="444"/>
      <c r="G270" s="444"/>
      <c r="H270" s="444"/>
      <c r="I270" s="444"/>
      <c r="J270" s="444"/>
      <c r="K270" s="444"/>
      <c r="L270" s="444"/>
      <c r="M270" s="444"/>
      <c r="N270" s="444"/>
      <c r="O270" s="444"/>
      <c r="P270" s="444"/>
      <c r="Q270" s="444"/>
      <c r="R270" s="444"/>
      <c r="S270" s="444"/>
      <c r="T270" s="444"/>
      <c r="U270" s="444"/>
      <c r="V270" s="444"/>
      <c r="W270" s="444"/>
      <c r="X270" s="444"/>
      <c r="Y270" s="444"/>
      <c r="Z270" s="444"/>
      <c r="AA270" s="444"/>
      <c r="AB270" s="444"/>
      <c r="AC270" s="444"/>
      <c r="AD270" s="444"/>
      <c r="AE270" s="444"/>
      <c r="AF270" s="444"/>
      <c r="AG270" s="444"/>
      <c r="AH270" s="444"/>
      <c r="AI270" s="444"/>
      <c r="AJ270" s="444"/>
      <c r="AK270" s="444"/>
      <c r="AL270" s="444"/>
      <c r="AM270" s="444"/>
      <c r="AN270" s="444"/>
      <c r="AO270" s="444"/>
      <c r="AP270" s="444"/>
      <c r="AQ270" s="444"/>
      <c r="AR270" s="444"/>
      <c r="AS270" s="444"/>
      <c r="AT270" s="444"/>
      <c r="AU270" s="444"/>
      <c r="AV270" s="444"/>
      <c r="AW270" s="444"/>
      <c r="AX270" s="444"/>
      <c r="AY270" s="444"/>
      <c r="AZ270" s="444"/>
      <c r="BA270" s="444"/>
      <c r="BB270" s="444"/>
      <c r="BC270" s="444"/>
      <c r="BD270" s="444"/>
      <c r="BE270" s="444"/>
      <c r="BF270" s="444"/>
      <c r="BG270" s="444"/>
      <c r="BH270" s="444"/>
      <c r="BI270" s="444"/>
      <c r="BJ270" s="444"/>
      <c r="BK270" s="444"/>
      <c r="BL270" s="444"/>
      <c r="BM270" s="444"/>
      <c r="BN270" s="444"/>
      <c r="BO270" s="444"/>
      <c r="BP270" s="444"/>
      <c r="BQ270" s="444"/>
      <c r="BR270" s="444"/>
      <c r="BS270" s="444"/>
      <c r="BT270" s="444"/>
      <c r="BU270" s="444"/>
      <c r="BV270" s="444"/>
      <c r="BW270" s="444"/>
      <c r="BX270" s="444"/>
      <c r="BY270" s="444"/>
      <c r="BZ270" s="444"/>
      <c r="CA270" s="444"/>
      <c r="CB270" s="444"/>
      <c r="CC270" s="444"/>
      <c r="CD270" s="444"/>
      <c r="CE270" s="444"/>
      <c r="CF270" s="444"/>
      <c r="CG270" s="444"/>
      <c r="CH270" s="444"/>
      <c r="CI270" s="444"/>
      <c r="CJ270" s="444"/>
      <c r="CK270" s="444"/>
      <c r="CL270" s="444"/>
      <c r="CM270" s="444"/>
      <c r="CN270" s="444"/>
      <c r="CO270" s="444"/>
      <c r="CP270" s="444"/>
      <c r="CQ270" s="444"/>
      <c r="CR270" s="447"/>
      <c r="CS270" s="447"/>
      <c r="CT270" s="447"/>
      <c r="CU270" s="447"/>
      <c r="CV270" s="447"/>
      <c r="CW270" s="447"/>
      <c r="CX270" s="447"/>
      <c r="CY270" s="447"/>
      <c r="CZ270" s="447"/>
      <c r="DA270" s="447"/>
      <c r="DB270" s="447"/>
      <c r="DC270" s="447"/>
      <c r="DD270" s="447"/>
      <c r="DE270" s="447"/>
      <c r="DF270" s="447"/>
      <c r="DG270" s="447"/>
      <c r="DH270" s="447"/>
      <c r="DI270" s="447"/>
      <c r="DJ270" s="447"/>
      <c r="DK270" s="447"/>
      <c r="DL270" s="447"/>
      <c r="DM270" s="447"/>
      <c r="DN270" s="447"/>
      <c r="DO270" s="447"/>
      <c r="DP270" s="447"/>
      <c r="DQ270" s="447"/>
      <c r="DR270" s="447"/>
      <c r="DS270" s="447"/>
      <c r="DT270" s="447"/>
      <c r="DU270" s="447"/>
      <c r="DV270" s="447"/>
      <c r="DW270" s="447"/>
      <c r="DX270" s="447"/>
      <c r="DY270" s="447"/>
      <c r="DZ270" s="447"/>
      <c r="EA270" s="447"/>
      <c r="EB270" s="447"/>
      <c r="EC270" s="447"/>
      <c r="ED270" s="447"/>
      <c r="EE270" s="447"/>
      <c r="EF270" s="447"/>
      <c r="EG270" s="447"/>
      <c r="EH270" s="447"/>
      <c r="EI270" s="447"/>
      <c r="EJ270" s="447"/>
      <c r="EK270" s="447"/>
      <c r="EL270" s="447"/>
      <c r="EM270" s="447"/>
      <c r="EN270" s="447"/>
      <c r="EO270" s="447"/>
      <c r="EP270" s="447"/>
      <c r="EQ270" s="447"/>
      <c r="ER270" s="447"/>
      <c r="ES270" s="447"/>
      <c r="ET270" s="447"/>
      <c r="EU270" s="447"/>
      <c r="EV270" s="447"/>
      <c r="EW270" s="447"/>
      <c r="EX270" s="447"/>
      <c r="EY270" s="447"/>
      <c r="EZ270" s="447"/>
      <c r="FA270" s="447"/>
      <c r="FB270" s="447"/>
      <c r="FC270" s="444"/>
      <c r="FD270" s="444"/>
      <c r="FE270" s="444"/>
      <c r="FF270" s="444"/>
      <c r="FG270" s="444"/>
      <c r="FH270" s="444"/>
      <c r="FI270" s="444"/>
      <c r="FJ270" s="444"/>
      <c r="FK270" s="444"/>
      <c r="FL270" s="444"/>
      <c r="FM270" s="444"/>
      <c r="FN270" s="444"/>
      <c r="FO270" s="444"/>
      <c r="FP270" s="444"/>
      <c r="FQ270" s="444"/>
      <c r="FR270" s="444"/>
      <c r="FS270" s="444"/>
      <c r="FT270" s="444"/>
      <c r="FU270" s="444"/>
      <c r="FV270" s="444"/>
      <c r="FW270" s="444"/>
      <c r="FX270" s="444"/>
    </row>
    <row r="271" spans="1:180" hidden="1">
      <c r="A271" s="444"/>
      <c r="B271" s="444"/>
      <c r="C271" s="444"/>
      <c r="D271" s="444"/>
      <c r="E271" s="444"/>
      <c r="F271" s="444"/>
      <c r="G271" s="444"/>
      <c r="H271" s="444"/>
      <c r="I271" s="444"/>
      <c r="J271" s="444"/>
      <c r="K271" s="444"/>
      <c r="L271" s="444"/>
      <c r="M271" s="444"/>
      <c r="N271" s="444"/>
      <c r="O271" s="444"/>
      <c r="P271" s="444"/>
      <c r="Q271" s="444"/>
      <c r="R271" s="444"/>
      <c r="S271" s="444"/>
      <c r="T271" s="444"/>
      <c r="U271" s="444"/>
      <c r="V271" s="444"/>
      <c r="W271" s="444"/>
      <c r="X271" s="444"/>
      <c r="Y271" s="444"/>
      <c r="Z271" s="444"/>
      <c r="AA271" s="444"/>
      <c r="AB271" s="444"/>
      <c r="AC271" s="444"/>
      <c r="AD271" s="444"/>
      <c r="AE271" s="444"/>
      <c r="AF271" s="444"/>
      <c r="AG271" s="444"/>
      <c r="AH271" s="444"/>
      <c r="AI271" s="444"/>
      <c r="AJ271" s="444"/>
      <c r="AK271" s="444"/>
      <c r="AL271" s="444"/>
      <c r="AM271" s="444"/>
      <c r="AN271" s="444"/>
      <c r="AO271" s="444"/>
      <c r="AP271" s="444"/>
      <c r="AQ271" s="444"/>
      <c r="AR271" s="444"/>
      <c r="AS271" s="444"/>
      <c r="AT271" s="444"/>
      <c r="AU271" s="444"/>
      <c r="AV271" s="444"/>
      <c r="AW271" s="444"/>
      <c r="AX271" s="444"/>
      <c r="AY271" s="444"/>
      <c r="AZ271" s="444"/>
      <c r="BA271" s="444"/>
      <c r="BB271" s="444"/>
      <c r="BC271" s="444"/>
      <c r="BD271" s="444"/>
      <c r="BE271" s="444"/>
      <c r="BF271" s="444"/>
      <c r="BG271" s="444"/>
      <c r="BH271" s="444"/>
      <c r="BI271" s="444"/>
      <c r="BJ271" s="444"/>
      <c r="BK271" s="444"/>
      <c r="BL271" s="444"/>
      <c r="BM271" s="444"/>
      <c r="BN271" s="444"/>
      <c r="BO271" s="444"/>
      <c r="BP271" s="444"/>
      <c r="BQ271" s="444"/>
      <c r="BR271" s="444"/>
      <c r="BS271" s="444"/>
      <c r="BT271" s="444"/>
      <c r="BU271" s="444"/>
      <c r="BV271" s="444"/>
      <c r="BW271" s="444"/>
      <c r="BX271" s="444"/>
      <c r="BY271" s="444"/>
      <c r="BZ271" s="444"/>
      <c r="CA271" s="444"/>
      <c r="CB271" s="444"/>
      <c r="CC271" s="444"/>
      <c r="CD271" s="444"/>
      <c r="CE271" s="444"/>
      <c r="CF271" s="444"/>
      <c r="CG271" s="444"/>
      <c r="CH271" s="444"/>
      <c r="CI271" s="444"/>
      <c r="CJ271" s="444"/>
      <c r="CK271" s="444"/>
      <c r="CL271" s="444"/>
      <c r="CM271" s="444"/>
      <c r="CN271" s="444"/>
      <c r="CO271" s="444"/>
      <c r="CP271" s="444"/>
      <c r="CQ271" s="444"/>
      <c r="CR271" s="447"/>
      <c r="CS271" s="447"/>
      <c r="CT271" s="447"/>
      <c r="CU271" s="447"/>
      <c r="CV271" s="447"/>
      <c r="CW271" s="447"/>
      <c r="CX271" s="447"/>
      <c r="CY271" s="447"/>
      <c r="CZ271" s="447"/>
      <c r="DA271" s="447"/>
      <c r="DB271" s="447"/>
      <c r="DC271" s="447"/>
      <c r="DD271" s="447"/>
      <c r="DE271" s="447"/>
      <c r="DF271" s="447"/>
      <c r="DG271" s="447"/>
      <c r="DH271" s="447"/>
      <c r="DI271" s="447"/>
      <c r="DJ271" s="447"/>
      <c r="DK271" s="447"/>
      <c r="DL271" s="447"/>
      <c r="DM271" s="447"/>
      <c r="DN271" s="447"/>
      <c r="DO271" s="447"/>
      <c r="DP271" s="447"/>
      <c r="DQ271" s="447"/>
      <c r="DR271" s="447"/>
      <c r="DS271" s="447"/>
      <c r="DT271" s="447"/>
      <c r="DU271" s="447"/>
      <c r="DV271" s="447"/>
      <c r="DW271" s="447"/>
      <c r="DX271" s="447"/>
      <c r="DY271" s="447"/>
      <c r="DZ271" s="447"/>
      <c r="EA271" s="447"/>
      <c r="EB271" s="447"/>
      <c r="EC271" s="447"/>
      <c r="ED271" s="447"/>
      <c r="EE271" s="447"/>
      <c r="EF271" s="447"/>
      <c r="EG271" s="447"/>
      <c r="EH271" s="447"/>
      <c r="EI271" s="447"/>
      <c r="EJ271" s="447"/>
      <c r="EK271" s="447"/>
      <c r="EL271" s="447"/>
      <c r="EM271" s="447"/>
      <c r="EN271" s="447"/>
      <c r="EO271" s="447"/>
      <c r="EP271" s="447"/>
      <c r="EQ271" s="447"/>
      <c r="ER271" s="447"/>
      <c r="ES271" s="447"/>
      <c r="ET271" s="447"/>
      <c r="EU271" s="447"/>
      <c r="EV271" s="447"/>
      <c r="EW271" s="447"/>
      <c r="EX271" s="447"/>
      <c r="EY271" s="447"/>
      <c r="EZ271" s="447"/>
      <c r="FA271" s="447"/>
      <c r="FB271" s="447"/>
      <c r="FC271" s="444"/>
      <c r="FD271" s="444"/>
      <c r="FE271" s="444"/>
      <c r="FF271" s="444"/>
      <c r="FG271" s="444"/>
      <c r="FH271" s="444"/>
      <c r="FI271" s="444"/>
      <c r="FJ271" s="444"/>
      <c r="FK271" s="444"/>
      <c r="FL271" s="444"/>
      <c r="FM271" s="444"/>
      <c r="FN271" s="444"/>
      <c r="FO271" s="444"/>
      <c r="FP271" s="444"/>
      <c r="FQ271" s="444"/>
      <c r="FR271" s="444"/>
      <c r="FS271" s="444"/>
      <c r="FT271" s="444"/>
      <c r="FU271" s="444"/>
      <c r="FV271" s="444"/>
      <c r="FW271" s="444"/>
      <c r="FX271" s="444"/>
    </row>
    <row r="272" spans="1:180" hidden="1">
      <c r="A272" s="444"/>
      <c r="B272" s="444"/>
      <c r="C272" s="444"/>
      <c r="D272" s="444"/>
      <c r="E272" s="444"/>
      <c r="F272" s="444"/>
      <c r="G272" s="444"/>
      <c r="H272" s="444"/>
      <c r="I272" s="444"/>
      <c r="J272" s="444"/>
      <c r="K272" s="444"/>
      <c r="L272" s="444"/>
      <c r="M272" s="444"/>
      <c r="N272" s="444"/>
      <c r="O272" s="444"/>
      <c r="P272" s="444"/>
      <c r="Q272" s="444"/>
      <c r="R272" s="444"/>
      <c r="S272" s="444"/>
      <c r="T272" s="444"/>
      <c r="U272" s="444"/>
      <c r="V272" s="444"/>
      <c r="W272" s="444"/>
      <c r="X272" s="444"/>
      <c r="Y272" s="444"/>
      <c r="Z272" s="444"/>
      <c r="AA272" s="444"/>
      <c r="AB272" s="444"/>
      <c r="AC272" s="444"/>
      <c r="AD272" s="444"/>
      <c r="AE272" s="444"/>
      <c r="AF272" s="444"/>
      <c r="AG272" s="444"/>
      <c r="AH272" s="444"/>
      <c r="AI272" s="444"/>
      <c r="AJ272" s="444"/>
      <c r="AK272" s="444"/>
      <c r="AL272" s="444"/>
      <c r="AM272" s="444"/>
      <c r="AN272" s="444"/>
      <c r="AO272" s="444"/>
      <c r="AP272" s="444"/>
      <c r="AQ272" s="444"/>
      <c r="AR272" s="444"/>
      <c r="AS272" s="444"/>
      <c r="AT272" s="444"/>
      <c r="AU272" s="444"/>
      <c r="AV272" s="444"/>
      <c r="AW272" s="444"/>
      <c r="AX272" s="444"/>
      <c r="AY272" s="444"/>
      <c r="AZ272" s="444"/>
      <c r="BA272" s="444"/>
      <c r="BB272" s="444"/>
      <c r="BC272" s="444"/>
      <c r="BD272" s="444"/>
      <c r="BE272" s="444"/>
      <c r="BF272" s="444"/>
      <c r="BG272" s="444"/>
      <c r="BH272" s="444"/>
      <c r="BI272" s="444"/>
      <c r="BJ272" s="444"/>
      <c r="BK272" s="444"/>
      <c r="BL272" s="444"/>
      <c r="BM272" s="444"/>
      <c r="BN272" s="444"/>
      <c r="BO272" s="444"/>
      <c r="BP272" s="444"/>
      <c r="BQ272" s="444"/>
      <c r="BR272" s="444"/>
      <c r="BS272" s="444"/>
      <c r="BT272" s="444"/>
      <c r="BU272" s="444"/>
      <c r="BV272" s="444"/>
      <c r="BW272" s="444"/>
      <c r="BX272" s="444"/>
      <c r="BY272" s="444"/>
      <c r="BZ272" s="444"/>
      <c r="CA272" s="444"/>
      <c r="CB272" s="444"/>
      <c r="CC272" s="444"/>
      <c r="CD272" s="444"/>
      <c r="CE272" s="444"/>
      <c r="CF272" s="444"/>
      <c r="CG272" s="444"/>
      <c r="CH272" s="444"/>
      <c r="CI272" s="444"/>
      <c r="CJ272" s="444"/>
      <c r="CK272" s="444"/>
      <c r="CL272" s="444"/>
      <c r="CM272" s="444"/>
      <c r="CN272" s="444"/>
      <c r="CO272" s="444"/>
      <c r="CP272" s="444"/>
      <c r="CQ272" s="444"/>
      <c r="CR272" s="447"/>
      <c r="CS272" s="447"/>
      <c r="CT272" s="447"/>
      <c r="CU272" s="447"/>
      <c r="CV272" s="447"/>
      <c r="CW272" s="447"/>
      <c r="CX272" s="447"/>
      <c r="CY272" s="447"/>
      <c r="CZ272" s="447"/>
      <c r="DA272" s="447"/>
      <c r="DB272" s="447"/>
      <c r="DC272" s="447"/>
      <c r="DD272" s="447"/>
      <c r="DE272" s="447"/>
      <c r="DF272" s="447"/>
      <c r="DG272" s="447"/>
      <c r="DH272" s="447"/>
      <c r="DI272" s="447"/>
      <c r="DJ272" s="447"/>
      <c r="DK272" s="447"/>
      <c r="DL272" s="447"/>
      <c r="DM272" s="447"/>
      <c r="DN272" s="447"/>
      <c r="DO272" s="447"/>
      <c r="DP272" s="447"/>
      <c r="DQ272" s="447"/>
      <c r="DR272" s="447"/>
      <c r="DS272" s="447"/>
      <c r="DT272" s="447"/>
      <c r="DU272" s="447"/>
      <c r="DV272" s="447"/>
      <c r="DW272" s="447"/>
      <c r="DX272" s="447"/>
      <c r="DY272" s="447"/>
      <c r="DZ272" s="447"/>
      <c r="EA272" s="447"/>
      <c r="EB272" s="447"/>
      <c r="EC272" s="447"/>
      <c r="ED272" s="447"/>
      <c r="EE272" s="447"/>
      <c r="EF272" s="447"/>
      <c r="EG272" s="447"/>
      <c r="EH272" s="447"/>
      <c r="EI272" s="447"/>
      <c r="EJ272" s="447"/>
      <c r="EK272" s="447"/>
      <c r="EL272" s="447"/>
      <c r="EM272" s="447"/>
      <c r="EN272" s="447"/>
      <c r="EO272" s="447"/>
      <c r="EP272" s="447"/>
      <c r="EQ272" s="447"/>
      <c r="ER272" s="447"/>
      <c r="ES272" s="447"/>
      <c r="ET272" s="447"/>
      <c r="EU272" s="447"/>
      <c r="EV272" s="447"/>
      <c r="EW272" s="447"/>
      <c r="EX272" s="447"/>
      <c r="EY272" s="447"/>
      <c r="EZ272" s="447"/>
      <c r="FA272" s="447"/>
      <c r="FB272" s="447"/>
      <c r="FC272" s="444"/>
      <c r="FD272" s="444"/>
      <c r="FE272" s="444"/>
      <c r="FF272" s="444"/>
      <c r="FG272" s="444"/>
      <c r="FH272" s="444"/>
      <c r="FI272" s="444"/>
      <c r="FJ272" s="444"/>
      <c r="FK272" s="444"/>
      <c r="FL272" s="444"/>
      <c r="FM272" s="444"/>
      <c r="FN272" s="444"/>
      <c r="FO272" s="444"/>
      <c r="FP272" s="444"/>
      <c r="FQ272" s="444"/>
      <c r="FR272" s="444"/>
      <c r="FS272" s="444"/>
      <c r="FT272" s="444"/>
      <c r="FU272" s="444"/>
      <c r="FV272" s="444"/>
      <c r="FW272" s="444"/>
      <c r="FX272" s="444"/>
    </row>
    <row r="273" spans="1:180" hidden="1">
      <c r="A273" s="444"/>
      <c r="B273" s="444"/>
      <c r="C273" s="444"/>
      <c r="D273" s="444"/>
      <c r="E273" s="444"/>
      <c r="F273" s="444"/>
      <c r="G273" s="444"/>
      <c r="H273" s="444"/>
      <c r="I273" s="444"/>
      <c r="J273" s="444"/>
      <c r="K273" s="444"/>
      <c r="L273" s="444"/>
      <c r="M273" s="444"/>
      <c r="N273" s="444"/>
      <c r="O273" s="444"/>
      <c r="P273" s="444"/>
      <c r="Q273" s="444"/>
      <c r="R273" s="444"/>
      <c r="S273" s="444"/>
      <c r="T273" s="444"/>
      <c r="U273" s="444"/>
      <c r="V273" s="444"/>
      <c r="W273" s="444"/>
      <c r="X273" s="444"/>
      <c r="Y273" s="444"/>
      <c r="Z273" s="444"/>
      <c r="AA273" s="444"/>
      <c r="AB273" s="444"/>
      <c r="AC273" s="444"/>
      <c r="AD273" s="444"/>
      <c r="AE273" s="444"/>
      <c r="AF273" s="444"/>
      <c r="AG273" s="444"/>
      <c r="AH273" s="444"/>
      <c r="AI273" s="444"/>
      <c r="AJ273" s="444"/>
      <c r="AK273" s="444"/>
      <c r="AL273" s="444"/>
      <c r="AM273" s="444"/>
      <c r="AN273" s="444"/>
      <c r="AO273" s="444"/>
      <c r="AP273" s="444"/>
      <c r="AQ273" s="444"/>
      <c r="AR273" s="444"/>
      <c r="AS273" s="444"/>
      <c r="AT273" s="444"/>
      <c r="AU273" s="444"/>
      <c r="AV273" s="444"/>
      <c r="AW273" s="444"/>
      <c r="AX273" s="444"/>
      <c r="AY273" s="444"/>
      <c r="AZ273" s="444"/>
      <c r="BA273" s="444"/>
      <c r="BB273" s="444"/>
      <c r="BC273" s="444"/>
      <c r="BD273" s="444"/>
      <c r="BE273" s="444"/>
      <c r="BF273" s="444"/>
      <c r="BG273" s="444"/>
      <c r="BH273" s="444"/>
      <c r="BI273" s="444"/>
      <c r="BJ273" s="444"/>
      <c r="BK273" s="444"/>
      <c r="BL273" s="444"/>
      <c r="BM273" s="444"/>
      <c r="BN273" s="444"/>
      <c r="BO273" s="444"/>
      <c r="BP273" s="444"/>
      <c r="BQ273" s="444"/>
      <c r="BR273" s="444"/>
      <c r="BS273" s="444"/>
      <c r="BT273" s="444"/>
      <c r="BU273" s="444"/>
      <c r="BV273" s="444"/>
      <c r="BW273" s="444"/>
      <c r="BX273" s="444"/>
      <c r="BY273" s="444"/>
      <c r="BZ273" s="444"/>
      <c r="CA273" s="444"/>
      <c r="CB273" s="444"/>
      <c r="CC273" s="444"/>
      <c r="CD273" s="444"/>
      <c r="CE273" s="444"/>
      <c r="CF273" s="444"/>
      <c r="CG273" s="444"/>
      <c r="CH273" s="444"/>
      <c r="CI273" s="444"/>
      <c r="CJ273" s="444"/>
      <c r="CK273" s="444"/>
      <c r="CL273" s="444"/>
      <c r="CM273" s="444"/>
      <c r="CN273" s="444"/>
      <c r="CO273" s="444"/>
      <c r="CP273" s="444"/>
      <c r="CQ273" s="444"/>
      <c r="CR273" s="447"/>
      <c r="CS273" s="447"/>
      <c r="CT273" s="447"/>
      <c r="CU273" s="447"/>
      <c r="CV273" s="447"/>
      <c r="CW273" s="447"/>
      <c r="CX273" s="447"/>
      <c r="CY273" s="447"/>
      <c r="CZ273" s="447"/>
      <c r="DA273" s="447"/>
      <c r="DB273" s="447"/>
      <c r="DC273" s="447"/>
      <c r="DD273" s="447"/>
      <c r="DE273" s="447"/>
      <c r="DF273" s="447"/>
      <c r="DG273" s="447"/>
      <c r="DH273" s="447"/>
      <c r="DI273" s="447"/>
      <c r="DJ273" s="447"/>
      <c r="DK273" s="447"/>
      <c r="DL273" s="447"/>
      <c r="DM273" s="447"/>
      <c r="DN273" s="447"/>
      <c r="DO273" s="447"/>
      <c r="DP273" s="447"/>
      <c r="DQ273" s="447"/>
      <c r="DR273" s="447"/>
      <c r="DS273" s="447"/>
      <c r="DT273" s="447"/>
      <c r="DU273" s="447"/>
      <c r="DV273" s="447"/>
      <c r="DW273" s="447"/>
      <c r="DX273" s="447"/>
      <c r="DY273" s="447"/>
      <c r="DZ273" s="447"/>
      <c r="EA273" s="447"/>
      <c r="EB273" s="447"/>
      <c r="EC273" s="447"/>
      <c r="ED273" s="447"/>
      <c r="EE273" s="447"/>
      <c r="EF273" s="447"/>
      <c r="EG273" s="447"/>
      <c r="EH273" s="447"/>
      <c r="EI273" s="447"/>
      <c r="EJ273" s="447"/>
      <c r="EK273" s="447"/>
      <c r="EL273" s="447"/>
      <c r="EM273" s="447"/>
      <c r="EN273" s="447"/>
      <c r="EO273" s="447"/>
      <c r="EP273" s="447"/>
      <c r="EQ273" s="447"/>
      <c r="ER273" s="447"/>
      <c r="ES273" s="447"/>
      <c r="ET273" s="447"/>
      <c r="EU273" s="447"/>
      <c r="EV273" s="447"/>
      <c r="EW273" s="447"/>
      <c r="EX273" s="447"/>
      <c r="EY273" s="447"/>
      <c r="EZ273" s="447"/>
      <c r="FA273" s="447"/>
      <c r="FB273" s="447"/>
      <c r="FC273" s="444"/>
      <c r="FD273" s="444"/>
      <c r="FE273" s="444"/>
      <c r="FF273" s="444"/>
      <c r="FG273" s="444"/>
      <c r="FH273" s="444"/>
      <c r="FI273" s="444"/>
      <c r="FJ273" s="444"/>
      <c r="FK273" s="444"/>
      <c r="FL273" s="444"/>
      <c r="FM273" s="444"/>
      <c r="FN273" s="444"/>
      <c r="FO273" s="444"/>
      <c r="FP273" s="444"/>
      <c r="FQ273" s="444"/>
      <c r="FR273" s="444"/>
      <c r="FS273" s="444"/>
      <c r="FT273" s="444"/>
      <c r="FU273" s="444"/>
      <c r="FV273" s="444"/>
      <c r="FW273" s="444"/>
      <c r="FX273" s="444"/>
    </row>
    <row r="274" spans="1:180" hidden="1">
      <c r="A274" s="444"/>
      <c r="B274" s="444"/>
      <c r="C274" s="444"/>
      <c r="D274" s="444"/>
      <c r="E274" s="444"/>
      <c r="F274" s="444"/>
      <c r="G274" s="444"/>
      <c r="H274" s="444"/>
      <c r="I274" s="444"/>
      <c r="J274" s="444"/>
      <c r="K274" s="444"/>
      <c r="L274" s="444"/>
      <c r="M274" s="444"/>
      <c r="N274" s="444"/>
      <c r="O274" s="444"/>
      <c r="P274" s="444"/>
      <c r="Q274" s="444"/>
      <c r="R274" s="444"/>
      <c r="S274" s="444"/>
      <c r="T274" s="444"/>
      <c r="U274" s="444"/>
      <c r="V274" s="444"/>
      <c r="W274" s="444"/>
      <c r="X274" s="444"/>
      <c r="Y274" s="444"/>
      <c r="Z274" s="444"/>
      <c r="AA274" s="444"/>
      <c r="AB274" s="444"/>
      <c r="AC274" s="444"/>
      <c r="AD274" s="444"/>
      <c r="AE274" s="444"/>
      <c r="AF274" s="444"/>
      <c r="AG274" s="444"/>
      <c r="AH274" s="444"/>
      <c r="AI274" s="444"/>
      <c r="AJ274" s="444"/>
      <c r="AK274" s="444"/>
      <c r="AL274" s="444"/>
      <c r="AM274" s="444"/>
      <c r="AN274" s="444"/>
      <c r="AO274" s="444"/>
      <c r="AP274" s="444"/>
      <c r="AQ274" s="444"/>
      <c r="AR274" s="444"/>
      <c r="AS274" s="444"/>
      <c r="AT274" s="444"/>
      <c r="AU274" s="444"/>
      <c r="AV274" s="444"/>
      <c r="AW274" s="444"/>
      <c r="AX274" s="444"/>
      <c r="AY274" s="444"/>
      <c r="AZ274" s="444"/>
      <c r="BA274" s="444"/>
      <c r="BB274" s="444"/>
      <c r="BC274" s="444"/>
      <c r="BD274" s="444"/>
      <c r="BE274" s="444"/>
      <c r="BF274" s="444"/>
      <c r="BG274" s="444"/>
      <c r="BH274" s="444"/>
      <c r="BI274" s="444"/>
      <c r="BJ274" s="444"/>
      <c r="BK274" s="444"/>
      <c r="BL274" s="444"/>
      <c r="BM274" s="444"/>
      <c r="BN274" s="444"/>
      <c r="BO274" s="444"/>
      <c r="BP274" s="444"/>
      <c r="BQ274" s="444"/>
      <c r="BR274" s="444"/>
      <c r="BS274" s="444"/>
      <c r="BT274" s="444"/>
      <c r="BU274" s="444"/>
      <c r="BV274" s="444"/>
      <c r="BW274" s="444"/>
      <c r="BX274" s="444"/>
      <c r="BY274" s="444"/>
      <c r="BZ274" s="444"/>
      <c r="CA274" s="444"/>
      <c r="CB274" s="444"/>
      <c r="CC274" s="444"/>
      <c r="CD274" s="444"/>
      <c r="CE274" s="444"/>
      <c r="CF274" s="444"/>
      <c r="CG274" s="444"/>
      <c r="CH274" s="444"/>
      <c r="CI274" s="444"/>
      <c r="CJ274" s="444"/>
      <c r="CK274" s="444"/>
      <c r="CL274" s="444"/>
      <c r="CM274" s="444"/>
      <c r="CN274" s="444"/>
      <c r="CO274" s="444"/>
      <c r="CP274" s="444"/>
      <c r="CQ274" s="444"/>
      <c r="CR274" s="447"/>
      <c r="CS274" s="447"/>
      <c r="CT274" s="447"/>
      <c r="CU274" s="447"/>
      <c r="CV274" s="447"/>
      <c r="CW274" s="447"/>
      <c r="CX274" s="447"/>
      <c r="CY274" s="447"/>
      <c r="CZ274" s="447"/>
      <c r="DA274" s="447"/>
      <c r="DB274" s="447"/>
      <c r="DC274" s="447"/>
      <c r="DD274" s="447"/>
      <c r="DE274" s="447"/>
      <c r="DF274" s="447"/>
      <c r="DG274" s="447"/>
      <c r="DH274" s="447"/>
      <c r="DI274" s="447"/>
      <c r="DJ274" s="447"/>
      <c r="DK274" s="447"/>
      <c r="DL274" s="447"/>
      <c r="DM274" s="447"/>
      <c r="DN274" s="447"/>
      <c r="DO274" s="447"/>
      <c r="DP274" s="447"/>
      <c r="DQ274" s="447"/>
      <c r="DR274" s="447"/>
      <c r="DS274" s="447"/>
      <c r="DT274" s="447"/>
      <c r="DU274" s="447"/>
      <c r="DV274" s="447"/>
      <c r="DW274" s="447"/>
      <c r="DX274" s="447"/>
      <c r="DY274" s="447"/>
      <c r="DZ274" s="447"/>
      <c r="EA274" s="447"/>
      <c r="EB274" s="447"/>
      <c r="EC274" s="447"/>
      <c r="ED274" s="447"/>
      <c r="EE274" s="447"/>
      <c r="EF274" s="447"/>
      <c r="EG274" s="447"/>
      <c r="EH274" s="447"/>
      <c r="EI274" s="447"/>
      <c r="EJ274" s="447"/>
      <c r="EK274" s="447"/>
      <c r="EL274" s="447"/>
      <c r="EM274" s="447"/>
      <c r="EN274" s="447"/>
      <c r="EO274" s="447"/>
      <c r="EP274" s="447"/>
      <c r="EQ274" s="447"/>
      <c r="ER274" s="447"/>
      <c r="ES274" s="447"/>
      <c r="ET274" s="447"/>
      <c r="EU274" s="447"/>
      <c r="EV274" s="447"/>
      <c r="EW274" s="447"/>
      <c r="EX274" s="447"/>
      <c r="EY274" s="447"/>
      <c r="EZ274" s="447"/>
      <c r="FA274" s="447"/>
      <c r="FB274" s="447"/>
      <c r="FC274" s="444"/>
      <c r="FD274" s="444"/>
      <c r="FE274" s="444"/>
      <c r="FF274" s="444"/>
      <c r="FG274" s="444"/>
      <c r="FH274" s="444"/>
      <c r="FI274" s="444"/>
      <c r="FJ274" s="444"/>
      <c r="FK274" s="444"/>
      <c r="FL274" s="444"/>
      <c r="FM274" s="444"/>
      <c r="FN274" s="444"/>
      <c r="FO274" s="444"/>
      <c r="FP274" s="444"/>
      <c r="FQ274" s="444"/>
      <c r="FR274" s="444"/>
      <c r="FS274" s="444"/>
      <c r="FT274" s="444"/>
      <c r="FU274" s="444"/>
      <c r="FV274" s="444"/>
      <c r="FW274" s="444"/>
      <c r="FX274" s="444"/>
    </row>
    <row r="275" spans="1:180" hidden="1">
      <c r="A275" s="444"/>
      <c r="B275" s="444"/>
      <c r="C275" s="444"/>
      <c r="D275" s="444"/>
      <c r="E275" s="444"/>
      <c r="F275" s="444"/>
      <c r="G275" s="444"/>
      <c r="H275" s="444"/>
      <c r="I275" s="444"/>
      <c r="J275" s="444"/>
      <c r="K275" s="444"/>
      <c r="L275" s="444"/>
      <c r="M275" s="444"/>
      <c r="N275" s="444"/>
      <c r="O275" s="444"/>
      <c r="P275" s="444"/>
      <c r="Q275" s="444"/>
      <c r="R275" s="444"/>
      <c r="S275" s="444"/>
      <c r="T275" s="444"/>
      <c r="U275" s="444"/>
      <c r="V275" s="444"/>
      <c r="W275" s="444"/>
      <c r="X275" s="444"/>
      <c r="Y275" s="444"/>
      <c r="Z275" s="444"/>
      <c r="AA275" s="444"/>
      <c r="AB275" s="444"/>
      <c r="AC275" s="444"/>
      <c r="AD275" s="444"/>
      <c r="AE275" s="444"/>
      <c r="AF275" s="444"/>
      <c r="AG275" s="444"/>
      <c r="AH275" s="444"/>
      <c r="AI275" s="444"/>
      <c r="AJ275" s="444"/>
      <c r="AK275" s="444"/>
      <c r="AL275" s="444"/>
      <c r="AM275" s="444"/>
      <c r="AN275" s="444"/>
      <c r="AO275" s="444"/>
      <c r="AP275" s="444"/>
      <c r="AQ275" s="444"/>
      <c r="AR275" s="444"/>
      <c r="AS275" s="444"/>
      <c r="AT275" s="444"/>
      <c r="AU275" s="444"/>
      <c r="AV275" s="444"/>
      <c r="AW275" s="444"/>
      <c r="AX275" s="444"/>
      <c r="AY275" s="444"/>
      <c r="AZ275" s="444"/>
      <c r="BA275" s="444"/>
      <c r="BB275" s="444"/>
      <c r="BC275" s="444"/>
      <c r="BD275" s="444"/>
      <c r="BE275" s="444"/>
      <c r="BF275" s="444"/>
      <c r="BG275" s="444"/>
      <c r="BH275" s="444"/>
      <c r="BI275" s="444"/>
      <c r="BJ275" s="444"/>
      <c r="BK275" s="444"/>
      <c r="BL275" s="444"/>
      <c r="BM275" s="444"/>
      <c r="BN275" s="444"/>
      <c r="BO275" s="444"/>
      <c r="BP275" s="444"/>
      <c r="BQ275" s="444"/>
      <c r="BR275" s="444"/>
      <c r="BS275" s="444"/>
      <c r="BT275" s="444"/>
      <c r="BU275" s="444"/>
      <c r="BV275" s="444"/>
      <c r="BW275" s="444"/>
      <c r="BX275" s="444"/>
      <c r="BY275" s="444"/>
      <c r="BZ275" s="444"/>
      <c r="CA275" s="444"/>
      <c r="CB275" s="444"/>
      <c r="CC275" s="444"/>
      <c r="CD275" s="444"/>
      <c r="CE275" s="444"/>
      <c r="CF275" s="444"/>
      <c r="CG275" s="444"/>
      <c r="CH275" s="444"/>
      <c r="CI275" s="444"/>
      <c r="CJ275" s="444"/>
      <c r="CK275" s="444"/>
      <c r="CL275" s="444"/>
      <c r="CM275" s="444"/>
      <c r="CN275" s="444"/>
      <c r="CO275" s="444"/>
      <c r="CP275" s="444"/>
      <c r="CQ275" s="444"/>
      <c r="CR275" s="447"/>
      <c r="CS275" s="447"/>
      <c r="CT275" s="447"/>
      <c r="CU275" s="447"/>
      <c r="CV275" s="447"/>
      <c r="CW275" s="447"/>
      <c r="CX275" s="447"/>
      <c r="CY275" s="447"/>
      <c r="CZ275" s="447"/>
      <c r="DA275" s="447"/>
      <c r="DB275" s="447"/>
      <c r="DC275" s="447"/>
      <c r="DD275" s="447"/>
      <c r="DE275" s="447"/>
      <c r="DF275" s="447"/>
      <c r="DG275" s="447"/>
      <c r="DH275" s="447"/>
      <c r="DI275" s="447"/>
      <c r="DJ275" s="447"/>
      <c r="DK275" s="447"/>
      <c r="DL275" s="447"/>
      <c r="DM275" s="447"/>
      <c r="DN275" s="447"/>
      <c r="DO275" s="447"/>
      <c r="DP275" s="447"/>
      <c r="DQ275" s="447"/>
      <c r="DR275" s="447"/>
      <c r="DS275" s="447"/>
      <c r="DT275" s="447"/>
      <c r="DU275" s="447"/>
      <c r="DV275" s="447"/>
      <c r="DW275" s="447"/>
      <c r="DX275" s="447"/>
      <c r="DY275" s="447"/>
      <c r="DZ275" s="447"/>
      <c r="EA275" s="447"/>
      <c r="EB275" s="447"/>
      <c r="EC275" s="447"/>
      <c r="ED275" s="447"/>
      <c r="EE275" s="447"/>
      <c r="EF275" s="447"/>
      <c r="EG275" s="447"/>
      <c r="EH275" s="447"/>
      <c r="EI275" s="447"/>
      <c r="EJ275" s="447"/>
      <c r="EK275" s="447"/>
      <c r="EL275" s="447"/>
      <c r="EM275" s="447"/>
      <c r="EN275" s="447"/>
      <c r="EO275" s="447"/>
      <c r="EP275" s="447"/>
      <c r="EQ275" s="447"/>
      <c r="ER275" s="447"/>
      <c r="ES275" s="447"/>
      <c r="ET275" s="447"/>
      <c r="EU275" s="447"/>
      <c r="EV275" s="447"/>
      <c r="EW275" s="447"/>
      <c r="EX275" s="447"/>
      <c r="EY275" s="447"/>
      <c r="EZ275" s="447"/>
      <c r="FA275" s="447"/>
      <c r="FB275" s="447"/>
      <c r="FC275" s="444"/>
      <c r="FD275" s="444"/>
      <c r="FE275" s="444"/>
      <c r="FF275" s="444"/>
      <c r="FG275" s="444"/>
      <c r="FH275" s="444"/>
      <c r="FI275" s="444"/>
      <c r="FJ275" s="444"/>
      <c r="FK275" s="444"/>
      <c r="FL275" s="444"/>
      <c r="FM275" s="444"/>
      <c r="FN275" s="444"/>
      <c r="FO275" s="444"/>
      <c r="FP275" s="444"/>
      <c r="FQ275" s="444"/>
      <c r="FR275" s="444"/>
      <c r="FS275" s="444"/>
      <c r="FT275" s="444"/>
      <c r="FU275" s="444"/>
      <c r="FV275" s="444"/>
      <c r="FW275" s="444"/>
      <c r="FX275" s="444"/>
    </row>
    <row r="276" spans="1:180" hidden="1">
      <c r="A276" s="444"/>
      <c r="B276" s="444"/>
      <c r="C276" s="444"/>
      <c r="D276" s="444"/>
      <c r="E276" s="444"/>
      <c r="F276" s="444"/>
      <c r="G276" s="444"/>
      <c r="H276" s="444"/>
      <c r="I276" s="444"/>
      <c r="J276" s="444"/>
      <c r="K276" s="444"/>
      <c r="L276" s="444"/>
      <c r="M276" s="444"/>
      <c r="N276" s="444"/>
      <c r="O276" s="444"/>
      <c r="P276" s="444"/>
      <c r="Q276" s="444"/>
      <c r="R276" s="444"/>
      <c r="S276" s="444"/>
      <c r="T276" s="444"/>
      <c r="U276" s="444"/>
      <c r="V276" s="444"/>
      <c r="W276" s="444"/>
      <c r="X276" s="444"/>
      <c r="Y276" s="444"/>
      <c r="Z276" s="444"/>
      <c r="AA276" s="444"/>
      <c r="AB276" s="444"/>
      <c r="AC276" s="444"/>
      <c r="AD276" s="444"/>
      <c r="AE276" s="444"/>
      <c r="AF276" s="444"/>
      <c r="AG276" s="444"/>
      <c r="AH276" s="444"/>
      <c r="AI276" s="444"/>
      <c r="AJ276" s="444"/>
      <c r="AK276" s="444"/>
      <c r="AL276" s="444"/>
      <c r="AM276" s="444"/>
      <c r="AN276" s="444"/>
      <c r="AO276" s="444"/>
      <c r="AP276" s="444"/>
      <c r="AQ276" s="444"/>
      <c r="AR276" s="444"/>
      <c r="AS276" s="444"/>
      <c r="AT276" s="444"/>
      <c r="AU276" s="444"/>
      <c r="AV276" s="444"/>
      <c r="AW276" s="444"/>
      <c r="AX276" s="444"/>
      <c r="AY276" s="444"/>
      <c r="AZ276" s="444"/>
      <c r="BA276" s="444"/>
      <c r="BB276" s="444"/>
      <c r="BC276" s="444"/>
      <c r="BD276" s="444"/>
      <c r="BE276" s="444"/>
      <c r="BF276" s="444"/>
      <c r="BG276" s="444"/>
      <c r="BH276" s="444"/>
      <c r="BI276" s="444"/>
      <c r="BJ276" s="444"/>
      <c r="BK276" s="444"/>
      <c r="BL276" s="444"/>
      <c r="BM276" s="444"/>
      <c r="BN276" s="444"/>
      <c r="BO276" s="444"/>
      <c r="BP276" s="444"/>
      <c r="BQ276" s="444"/>
      <c r="BR276" s="444"/>
      <c r="BS276" s="444"/>
      <c r="BT276" s="444"/>
      <c r="BU276" s="444"/>
      <c r="BV276" s="444"/>
      <c r="BW276" s="444"/>
      <c r="BX276" s="444"/>
      <c r="BY276" s="444"/>
      <c r="BZ276" s="444"/>
      <c r="CA276" s="444"/>
      <c r="CB276" s="444"/>
      <c r="CC276" s="444"/>
      <c r="CD276" s="444"/>
      <c r="CE276" s="444"/>
      <c r="CF276" s="444"/>
      <c r="CG276" s="444"/>
      <c r="CH276" s="444"/>
      <c r="CI276" s="444"/>
      <c r="CJ276" s="444"/>
      <c r="CK276" s="444"/>
      <c r="CL276" s="444"/>
      <c r="CM276" s="444"/>
      <c r="CN276" s="444"/>
      <c r="CO276" s="444"/>
      <c r="CP276" s="444"/>
      <c r="CQ276" s="444"/>
      <c r="CR276" s="447"/>
      <c r="CS276" s="447"/>
      <c r="CT276" s="447"/>
      <c r="CU276" s="447"/>
      <c r="CV276" s="447"/>
      <c r="CW276" s="447"/>
      <c r="CX276" s="447"/>
      <c r="CY276" s="447"/>
      <c r="CZ276" s="447"/>
      <c r="DA276" s="447"/>
      <c r="DB276" s="447"/>
      <c r="DC276" s="447"/>
      <c r="DD276" s="447"/>
      <c r="DE276" s="447"/>
      <c r="DF276" s="447"/>
      <c r="DG276" s="447"/>
      <c r="DH276" s="447"/>
      <c r="DI276" s="447"/>
      <c r="DJ276" s="447"/>
      <c r="DK276" s="447"/>
      <c r="DL276" s="447"/>
      <c r="DM276" s="447"/>
      <c r="DN276" s="447"/>
      <c r="DO276" s="447"/>
      <c r="DP276" s="447"/>
      <c r="DQ276" s="447"/>
      <c r="DR276" s="447"/>
      <c r="DS276" s="447"/>
      <c r="DT276" s="447"/>
      <c r="DU276" s="447"/>
      <c r="DV276" s="447"/>
      <c r="DW276" s="447"/>
      <c r="DX276" s="447"/>
      <c r="DY276" s="447"/>
      <c r="DZ276" s="447"/>
      <c r="EA276" s="447"/>
      <c r="EB276" s="447"/>
      <c r="EC276" s="447"/>
      <c r="ED276" s="447"/>
      <c r="EE276" s="447"/>
      <c r="EF276" s="447"/>
      <c r="EG276" s="447"/>
      <c r="EH276" s="447"/>
      <c r="EI276" s="447"/>
      <c r="EJ276" s="447"/>
      <c r="EK276" s="447"/>
      <c r="EL276" s="447"/>
      <c r="EM276" s="447"/>
      <c r="EN276" s="447"/>
      <c r="EO276" s="447"/>
      <c r="EP276" s="447"/>
      <c r="EQ276" s="447"/>
      <c r="ER276" s="447"/>
      <c r="ES276" s="447"/>
      <c r="ET276" s="447"/>
      <c r="EU276" s="447"/>
      <c r="EV276" s="447"/>
      <c r="EW276" s="447"/>
      <c r="EX276" s="447"/>
      <c r="EY276" s="447"/>
      <c r="EZ276" s="447"/>
      <c r="FA276" s="447"/>
      <c r="FB276" s="447"/>
      <c r="FC276" s="444"/>
      <c r="FD276" s="444"/>
      <c r="FE276" s="444"/>
      <c r="FF276" s="444"/>
      <c r="FG276" s="444"/>
      <c r="FH276" s="444"/>
      <c r="FI276" s="444"/>
      <c r="FJ276" s="444"/>
      <c r="FK276" s="444"/>
      <c r="FL276" s="444"/>
      <c r="FM276" s="444"/>
      <c r="FN276" s="444"/>
      <c r="FO276" s="444"/>
      <c r="FP276" s="444"/>
      <c r="FQ276" s="444"/>
      <c r="FR276" s="444"/>
      <c r="FS276" s="444"/>
      <c r="FT276" s="444"/>
      <c r="FU276" s="444"/>
      <c r="FV276" s="444"/>
      <c r="FW276" s="444"/>
      <c r="FX276" s="444"/>
    </row>
    <row r="277" spans="1:180" hidden="1">
      <c r="A277" s="444"/>
      <c r="B277" s="444"/>
      <c r="C277" s="444"/>
      <c r="D277" s="444"/>
      <c r="E277" s="444"/>
      <c r="F277" s="444"/>
      <c r="G277" s="444"/>
      <c r="H277" s="444"/>
      <c r="I277" s="444"/>
      <c r="J277" s="444"/>
      <c r="K277" s="444"/>
      <c r="L277" s="444"/>
      <c r="M277" s="444"/>
      <c r="N277" s="444"/>
      <c r="O277" s="444"/>
      <c r="P277" s="444"/>
      <c r="Q277" s="444"/>
      <c r="R277" s="444"/>
      <c r="S277" s="444"/>
      <c r="T277" s="444"/>
      <c r="U277" s="444"/>
      <c r="V277" s="444"/>
      <c r="W277" s="444"/>
      <c r="X277" s="444"/>
      <c r="Y277" s="444"/>
      <c r="Z277" s="444"/>
      <c r="AA277" s="444"/>
      <c r="AB277" s="444"/>
      <c r="AC277" s="444"/>
      <c r="AD277" s="444"/>
      <c r="AE277" s="444"/>
      <c r="AF277" s="444"/>
      <c r="AG277" s="444"/>
      <c r="AH277" s="444"/>
      <c r="AI277" s="444"/>
      <c r="AJ277" s="444"/>
      <c r="AK277" s="444"/>
      <c r="AL277" s="444"/>
      <c r="AM277" s="444"/>
      <c r="AN277" s="444"/>
      <c r="AO277" s="444"/>
      <c r="AP277" s="444"/>
      <c r="AQ277" s="444"/>
      <c r="AR277" s="444"/>
      <c r="AS277" s="444"/>
      <c r="AT277" s="444"/>
      <c r="AU277" s="444"/>
      <c r="AV277" s="444"/>
      <c r="AW277" s="444"/>
      <c r="AX277" s="444"/>
      <c r="AY277" s="444"/>
      <c r="AZ277" s="444"/>
      <c r="BA277" s="444"/>
      <c r="BB277" s="444"/>
      <c r="BC277" s="444"/>
      <c r="BD277" s="444"/>
      <c r="BE277" s="444"/>
      <c r="BF277" s="444"/>
      <c r="BG277" s="444"/>
      <c r="BH277" s="444"/>
      <c r="BI277" s="444"/>
      <c r="BJ277" s="444"/>
      <c r="BK277" s="444"/>
      <c r="BL277" s="444"/>
      <c r="BM277" s="444"/>
      <c r="BN277" s="444"/>
      <c r="BO277" s="444"/>
      <c r="BP277" s="444"/>
      <c r="BQ277" s="444"/>
      <c r="BR277" s="444"/>
      <c r="BS277" s="444"/>
      <c r="BT277" s="444"/>
      <c r="BU277" s="444"/>
      <c r="BV277" s="444"/>
      <c r="BW277" s="444"/>
      <c r="BX277" s="444"/>
      <c r="BY277" s="444"/>
      <c r="BZ277" s="444"/>
      <c r="CA277" s="444"/>
      <c r="CB277" s="444"/>
      <c r="CC277" s="444"/>
      <c r="CD277" s="444"/>
      <c r="CE277" s="444"/>
      <c r="CF277" s="444"/>
      <c r="CG277" s="444"/>
      <c r="CH277" s="444"/>
      <c r="CI277" s="444"/>
      <c r="CJ277" s="444"/>
      <c r="CK277" s="444"/>
      <c r="CL277" s="444"/>
      <c r="CM277" s="444"/>
      <c r="CN277" s="444"/>
      <c r="CO277" s="444"/>
      <c r="CP277" s="444"/>
      <c r="CQ277" s="444"/>
      <c r="CR277" s="447"/>
      <c r="CS277" s="447"/>
      <c r="CT277" s="447"/>
      <c r="CU277" s="447"/>
      <c r="CV277" s="447"/>
      <c r="CW277" s="447"/>
      <c r="CX277" s="447"/>
      <c r="CY277" s="447"/>
      <c r="CZ277" s="447"/>
      <c r="DA277" s="447"/>
      <c r="DB277" s="447"/>
      <c r="DC277" s="447"/>
      <c r="DD277" s="447"/>
      <c r="DE277" s="447"/>
      <c r="DF277" s="447"/>
      <c r="DG277" s="447"/>
      <c r="DH277" s="447"/>
      <c r="DI277" s="447"/>
      <c r="DJ277" s="447"/>
      <c r="DK277" s="447"/>
      <c r="DL277" s="447"/>
      <c r="DM277" s="447"/>
      <c r="DN277" s="447"/>
      <c r="DO277" s="447"/>
      <c r="DP277" s="447"/>
      <c r="DQ277" s="447"/>
      <c r="DR277" s="447"/>
      <c r="DS277" s="447"/>
      <c r="DT277" s="447"/>
      <c r="DU277" s="447"/>
      <c r="DV277" s="447"/>
      <c r="DW277" s="447"/>
      <c r="DX277" s="447"/>
      <c r="DY277" s="447"/>
      <c r="DZ277" s="447"/>
      <c r="EA277" s="447"/>
      <c r="EB277" s="447"/>
      <c r="EC277" s="447"/>
      <c r="ED277" s="447"/>
      <c r="EE277" s="447"/>
      <c r="EF277" s="447"/>
      <c r="EG277" s="447"/>
      <c r="EH277" s="447"/>
      <c r="EI277" s="447"/>
      <c r="EJ277" s="447"/>
      <c r="EK277" s="447"/>
      <c r="EL277" s="447"/>
      <c r="EM277" s="447"/>
      <c r="EN277" s="447"/>
      <c r="EO277" s="447"/>
      <c r="EP277" s="447"/>
      <c r="EQ277" s="447"/>
      <c r="ER277" s="447"/>
      <c r="ES277" s="447"/>
      <c r="ET277" s="447"/>
      <c r="EU277" s="447"/>
      <c r="EV277" s="447"/>
      <c r="EW277" s="447"/>
      <c r="EX277" s="447"/>
      <c r="EY277" s="447"/>
      <c r="EZ277" s="447"/>
      <c r="FA277" s="447"/>
      <c r="FB277" s="447"/>
      <c r="FC277" s="444"/>
      <c r="FD277" s="444"/>
      <c r="FE277" s="444"/>
      <c r="FF277" s="444"/>
      <c r="FG277" s="444"/>
      <c r="FH277" s="444"/>
      <c r="FI277" s="444"/>
      <c r="FJ277" s="444"/>
      <c r="FK277" s="444"/>
      <c r="FL277" s="444"/>
      <c r="FM277" s="444"/>
      <c r="FN277" s="444"/>
      <c r="FO277" s="444"/>
      <c r="FP277" s="444"/>
      <c r="FQ277" s="444"/>
      <c r="FR277" s="444"/>
      <c r="FS277" s="444"/>
      <c r="FT277" s="444"/>
      <c r="FU277" s="444"/>
      <c r="FV277" s="444"/>
      <c r="FW277" s="444"/>
      <c r="FX277" s="444"/>
    </row>
    <row r="278" spans="1:180" hidden="1">
      <c r="A278" s="444"/>
      <c r="B278" s="444"/>
      <c r="C278" s="444"/>
      <c r="D278" s="444"/>
      <c r="E278" s="444"/>
      <c r="F278" s="444"/>
      <c r="G278" s="444"/>
      <c r="H278" s="444"/>
      <c r="I278" s="444"/>
      <c r="J278" s="444"/>
      <c r="K278" s="444"/>
      <c r="L278" s="444"/>
      <c r="M278" s="444"/>
      <c r="N278" s="444"/>
      <c r="O278" s="444"/>
      <c r="P278" s="444"/>
      <c r="Q278" s="444"/>
      <c r="R278" s="444"/>
      <c r="S278" s="444"/>
      <c r="T278" s="444"/>
      <c r="U278" s="444"/>
      <c r="V278" s="444"/>
      <c r="W278" s="444"/>
      <c r="X278" s="444"/>
      <c r="Y278" s="444"/>
      <c r="Z278" s="444"/>
      <c r="AA278" s="444"/>
      <c r="AB278" s="444"/>
      <c r="AC278" s="444"/>
      <c r="AD278" s="444"/>
      <c r="AE278" s="444"/>
      <c r="AF278" s="444"/>
      <c r="AG278" s="444"/>
      <c r="AH278" s="444"/>
      <c r="AI278" s="444"/>
      <c r="AJ278" s="444"/>
      <c r="AK278" s="444"/>
      <c r="AL278" s="444"/>
      <c r="AM278" s="444"/>
      <c r="AN278" s="444"/>
      <c r="AO278" s="444"/>
      <c r="AP278" s="444"/>
      <c r="AQ278" s="444"/>
      <c r="AR278" s="444"/>
      <c r="AS278" s="444"/>
      <c r="AT278" s="444"/>
      <c r="AU278" s="444"/>
      <c r="AV278" s="444"/>
      <c r="AW278" s="444"/>
      <c r="AX278" s="444"/>
      <c r="AY278" s="444"/>
      <c r="AZ278" s="444"/>
      <c r="BA278" s="444"/>
      <c r="BB278" s="444"/>
      <c r="BC278" s="444"/>
      <c r="BD278" s="444"/>
      <c r="BE278" s="444"/>
      <c r="BF278" s="444"/>
      <c r="BG278" s="444"/>
      <c r="BH278" s="444"/>
      <c r="BI278" s="444"/>
      <c r="BJ278" s="444"/>
      <c r="BK278" s="444"/>
      <c r="BL278" s="444"/>
      <c r="BM278" s="444"/>
      <c r="BN278" s="444"/>
      <c r="BO278" s="444"/>
      <c r="BP278" s="444"/>
      <c r="BQ278" s="444"/>
      <c r="BR278" s="444"/>
      <c r="BS278" s="444"/>
      <c r="BT278" s="444"/>
      <c r="BU278" s="444"/>
      <c r="BV278" s="444"/>
      <c r="BW278" s="444"/>
      <c r="BX278" s="444"/>
      <c r="BY278" s="444"/>
      <c r="BZ278" s="444"/>
      <c r="CA278" s="444"/>
      <c r="CB278" s="444"/>
      <c r="CC278" s="444"/>
      <c r="CD278" s="444"/>
      <c r="CE278" s="444"/>
      <c r="CF278" s="444"/>
      <c r="CG278" s="444"/>
      <c r="CH278" s="444"/>
      <c r="CI278" s="444"/>
      <c r="CJ278" s="444"/>
      <c r="CK278" s="444"/>
      <c r="CL278" s="444"/>
      <c r="CM278" s="444"/>
      <c r="CN278" s="444"/>
      <c r="CO278" s="444"/>
      <c r="CP278" s="444"/>
      <c r="CQ278" s="444"/>
      <c r="CR278" s="447"/>
      <c r="CS278" s="447"/>
      <c r="CT278" s="447"/>
      <c r="CU278" s="447"/>
      <c r="CV278" s="447"/>
      <c r="CW278" s="447"/>
      <c r="CX278" s="447"/>
      <c r="CY278" s="447"/>
      <c r="CZ278" s="447"/>
      <c r="DA278" s="447"/>
      <c r="DB278" s="447"/>
      <c r="DC278" s="447"/>
      <c r="DD278" s="447"/>
      <c r="DE278" s="447"/>
      <c r="DF278" s="447"/>
      <c r="DG278" s="447"/>
      <c r="DH278" s="447"/>
      <c r="DI278" s="447"/>
      <c r="DJ278" s="447"/>
      <c r="DK278" s="447"/>
      <c r="DL278" s="447"/>
      <c r="DM278" s="447"/>
      <c r="DN278" s="447"/>
      <c r="DO278" s="447"/>
      <c r="DP278" s="447"/>
      <c r="DQ278" s="447"/>
      <c r="DR278" s="447"/>
      <c r="DS278" s="447"/>
      <c r="DT278" s="447"/>
      <c r="DU278" s="447"/>
      <c r="DV278" s="447"/>
      <c r="DW278" s="447"/>
      <c r="DX278" s="447"/>
      <c r="DY278" s="447"/>
      <c r="DZ278" s="447"/>
      <c r="EA278" s="447"/>
      <c r="EB278" s="447"/>
      <c r="EC278" s="447"/>
      <c r="ED278" s="447"/>
      <c r="EE278" s="447"/>
      <c r="EF278" s="447"/>
      <c r="EG278" s="447"/>
      <c r="EH278" s="447"/>
      <c r="EI278" s="447"/>
      <c r="EJ278" s="447"/>
      <c r="EK278" s="447"/>
      <c r="EL278" s="447"/>
      <c r="EM278" s="447"/>
      <c r="EN278" s="447"/>
      <c r="EO278" s="447"/>
      <c r="EP278" s="447"/>
      <c r="EQ278" s="447"/>
      <c r="ER278" s="447"/>
      <c r="ES278" s="447"/>
      <c r="ET278" s="447"/>
      <c r="EU278" s="447"/>
      <c r="EV278" s="447"/>
      <c r="EW278" s="447"/>
      <c r="EX278" s="447"/>
      <c r="EY278" s="447"/>
      <c r="EZ278" s="447"/>
      <c r="FA278" s="447"/>
      <c r="FB278" s="447"/>
      <c r="FC278" s="444"/>
      <c r="FD278" s="444"/>
      <c r="FE278" s="444"/>
      <c r="FF278" s="444"/>
      <c r="FG278" s="444"/>
      <c r="FH278" s="444"/>
      <c r="FI278" s="444"/>
      <c r="FJ278" s="444"/>
      <c r="FK278" s="444"/>
      <c r="FL278" s="444"/>
      <c r="FM278" s="444"/>
      <c r="FN278" s="444"/>
      <c r="FO278" s="444"/>
      <c r="FP278" s="444"/>
      <c r="FQ278" s="444"/>
      <c r="FR278" s="444"/>
      <c r="FS278" s="444"/>
      <c r="FT278" s="444"/>
      <c r="FU278" s="444"/>
      <c r="FV278" s="444"/>
      <c r="FW278" s="444"/>
      <c r="FX278" s="444"/>
    </row>
    <row r="279" spans="1:180" hidden="1">
      <c r="A279" s="444"/>
      <c r="B279" s="444"/>
      <c r="C279" s="444"/>
      <c r="D279" s="444"/>
      <c r="E279" s="444"/>
      <c r="F279" s="444"/>
      <c r="G279" s="444"/>
      <c r="H279" s="444"/>
      <c r="I279" s="444"/>
      <c r="J279" s="444"/>
      <c r="K279" s="444"/>
      <c r="L279" s="444"/>
      <c r="M279" s="444"/>
      <c r="N279" s="444"/>
      <c r="O279" s="444"/>
      <c r="P279" s="444"/>
      <c r="Q279" s="444"/>
      <c r="R279" s="444"/>
      <c r="S279" s="444"/>
      <c r="T279" s="444"/>
      <c r="U279" s="444"/>
      <c r="V279" s="444"/>
      <c r="W279" s="444"/>
      <c r="X279" s="444"/>
      <c r="Y279" s="444"/>
      <c r="Z279" s="444"/>
      <c r="AA279" s="444"/>
      <c r="AB279" s="444"/>
      <c r="AC279" s="444"/>
      <c r="AD279" s="444"/>
      <c r="AE279" s="444"/>
      <c r="AF279" s="444"/>
      <c r="AG279" s="444"/>
      <c r="AH279" s="444"/>
      <c r="AI279" s="444"/>
      <c r="AJ279" s="444"/>
      <c r="AK279" s="444"/>
      <c r="AL279" s="444"/>
      <c r="AM279" s="444"/>
      <c r="AN279" s="444"/>
      <c r="AO279" s="444"/>
      <c r="AP279" s="444"/>
      <c r="AQ279" s="444"/>
      <c r="AR279" s="444"/>
      <c r="AS279" s="444"/>
      <c r="AT279" s="444"/>
      <c r="AU279" s="444"/>
      <c r="AV279" s="444"/>
      <c r="AW279" s="444"/>
      <c r="AX279" s="444"/>
      <c r="AY279" s="444"/>
      <c r="AZ279" s="444"/>
      <c r="BA279" s="444"/>
      <c r="BB279" s="444"/>
      <c r="BC279" s="444"/>
      <c r="BD279" s="444"/>
      <c r="BE279" s="444"/>
      <c r="BF279" s="444"/>
      <c r="BG279" s="444"/>
      <c r="BH279" s="444"/>
      <c r="BI279" s="444"/>
      <c r="BJ279" s="444"/>
      <c r="BK279" s="444"/>
      <c r="BL279" s="444"/>
      <c r="BM279" s="444"/>
      <c r="BN279" s="444"/>
      <c r="BO279" s="444"/>
      <c r="BP279" s="444"/>
      <c r="BQ279" s="444"/>
      <c r="BR279" s="444"/>
      <c r="BS279" s="444"/>
      <c r="BT279" s="444"/>
      <c r="BU279" s="444"/>
      <c r="BV279" s="444"/>
      <c r="BW279" s="444"/>
      <c r="BX279" s="444"/>
      <c r="BY279" s="444"/>
      <c r="BZ279" s="444"/>
      <c r="CA279" s="444"/>
      <c r="CB279" s="444"/>
      <c r="CC279" s="444"/>
      <c r="CD279" s="444"/>
      <c r="CE279" s="444"/>
      <c r="CF279" s="444"/>
      <c r="CG279" s="444"/>
      <c r="CH279" s="444"/>
      <c r="CI279" s="444"/>
      <c r="CJ279" s="444"/>
      <c r="CK279" s="444"/>
      <c r="CL279" s="444"/>
      <c r="CM279" s="444"/>
      <c r="CN279" s="444"/>
      <c r="CO279" s="444"/>
      <c r="CP279" s="444"/>
      <c r="CQ279" s="444"/>
      <c r="CR279" s="447"/>
      <c r="CS279" s="447"/>
      <c r="CT279" s="447"/>
      <c r="CU279" s="447"/>
      <c r="CV279" s="447"/>
      <c r="CW279" s="447"/>
      <c r="CX279" s="447"/>
      <c r="CY279" s="447"/>
      <c r="CZ279" s="447"/>
      <c r="DA279" s="447"/>
      <c r="DB279" s="447"/>
      <c r="DC279" s="447"/>
      <c r="DD279" s="447"/>
      <c r="DE279" s="447"/>
      <c r="DF279" s="447"/>
      <c r="DG279" s="447"/>
      <c r="DH279" s="447"/>
      <c r="DI279" s="447"/>
      <c r="DJ279" s="447"/>
      <c r="DK279" s="447"/>
      <c r="DL279" s="447"/>
      <c r="DM279" s="447"/>
      <c r="DN279" s="447"/>
      <c r="DO279" s="447"/>
      <c r="DP279" s="447"/>
      <c r="DQ279" s="447"/>
      <c r="DR279" s="447"/>
      <c r="DS279" s="447"/>
      <c r="DT279" s="447"/>
      <c r="DU279" s="447"/>
      <c r="DV279" s="447"/>
      <c r="DW279" s="447"/>
      <c r="DX279" s="447"/>
      <c r="DY279" s="447"/>
      <c r="DZ279" s="447"/>
      <c r="EA279" s="447"/>
      <c r="EB279" s="447"/>
      <c r="EC279" s="447"/>
      <c r="ED279" s="447"/>
      <c r="EE279" s="447"/>
      <c r="EF279" s="447"/>
      <c r="EG279" s="447"/>
      <c r="EH279" s="447"/>
      <c r="EI279" s="447"/>
      <c r="EJ279" s="447"/>
      <c r="EK279" s="447"/>
      <c r="EL279" s="447"/>
      <c r="EM279" s="447"/>
      <c r="EN279" s="447"/>
      <c r="EO279" s="447"/>
      <c r="EP279" s="447"/>
      <c r="EQ279" s="447"/>
      <c r="ER279" s="447"/>
      <c r="ES279" s="447"/>
      <c r="ET279" s="447"/>
      <c r="EU279" s="447"/>
      <c r="EV279" s="447"/>
      <c r="EW279" s="447"/>
      <c r="EX279" s="447"/>
      <c r="EY279" s="447"/>
      <c r="EZ279" s="447"/>
      <c r="FA279" s="447"/>
      <c r="FB279" s="447"/>
      <c r="FC279" s="444"/>
      <c r="FD279" s="444"/>
      <c r="FE279" s="444"/>
      <c r="FF279" s="444"/>
      <c r="FG279" s="444"/>
      <c r="FH279" s="444"/>
      <c r="FI279" s="444"/>
      <c r="FJ279" s="444"/>
      <c r="FK279" s="444"/>
      <c r="FL279" s="444"/>
      <c r="FM279" s="444"/>
      <c r="FN279" s="444"/>
      <c r="FO279" s="444"/>
      <c r="FP279" s="444"/>
      <c r="FQ279" s="444"/>
      <c r="FR279" s="444"/>
      <c r="FS279" s="444"/>
      <c r="FT279" s="444"/>
      <c r="FU279" s="444"/>
      <c r="FV279" s="444"/>
      <c r="FW279" s="444"/>
      <c r="FX279" s="444"/>
    </row>
    <row r="280" spans="1:180" hidden="1">
      <c r="A280" s="444"/>
      <c r="B280" s="444"/>
      <c r="C280" s="444"/>
      <c r="D280" s="444"/>
      <c r="E280" s="444"/>
      <c r="F280" s="444"/>
      <c r="G280" s="444"/>
      <c r="H280" s="444"/>
      <c r="I280" s="444"/>
      <c r="J280" s="444"/>
      <c r="K280" s="444"/>
      <c r="L280" s="444"/>
      <c r="M280" s="444"/>
      <c r="N280" s="444"/>
      <c r="O280" s="444"/>
      <c r="P280" s="444"/>
      <c r="Q280" s="444"/>
      <c r="R280" s="444"/>
      <c r="S280" s="444"/>
      <c r="T280" s="444"/>
      <c r="U280" s="444"/>
      <c r="V280" s="444"/>
      <c r="W280" s="444"/>
      <c r="X280" s="444"/>
      <c r="Y280" s="444"/>
      <c r="Z280" s="444"/>
      <c r="AA280" s="444"/>
      <c r="AB280" s="444"/>
      <c r="AC280" s="444"/>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4"/>
      <c r="AY280" s="444"/>
      <c r="AZ280" s="444"/>
      <c r="BA280" s="444"/>
      <c r="BB280" s="444"/>
      <c r="BC280" s="444"/>
      <c r="BD280" s="444"/>
      <c r="BE280" s="444"/>
      <c r="BF280" s="444"/>
      <c r="BG280" s="444"/>
      <c r="BH280" s="444"/>
      <c r="BI280" s="444"/>
      <c r="BJ280" s="444"/>
      <c r="BK280" s="444"/>
      <c r="BL280" s="444"/>
      <c r="BM280" s="444"/>
      <c r="BN280" s="444"/>
      <c r="BO280" s="444"/>
      <c r="BP280" s="444"/>
      <c r="BQ280" s="444"/>
      <c r="BR280" s="444"/>
      <c r="BS280" s="444"/>
      <c r="BT280" s="444"/>
      <c r="BU280" s="444"/>
      <c r="BV280" s="444"/>
      <c r="BW280" s="444"/>
      <c r="BX280" s="444"/>
      <c r="BY280" s="444"/>
      <c r="BZ280" s="444"/>
      <c r="CA280" s="444"/>
      <c r="CB280" s="444"/>
      <c r="CC280" s="444"/>
      <c r="CD280" s="444"/>
      <c r="CE280" s="444"/>
      <c r="CF280" s="444"/>
      <c r="CG280" s="444"/>
      <c r="CH280" s="444"/>
      <c r="CI280" s="444"/>
      <c r="CJ280" s="444"/>
      <c r="CK280" s="444"/>
      <c r="CL280" s="444"/>
      <c r="CM280" s="444"/>
      <c r="CN280" s="444"/>
      <c r="CO280" s="444"/>
      <c r="CP280" s="444"/>
      <c r="CQ280" s="444"/>
      <c r="CR280" s="447"/>
      <c r="CS280" s="447"/>
      <c r="CT280" s="447"/>
      <c r="CU280" s="447"/>
      <c r="CV280" s="447"/>
      <c r="CW280" s="447"/>
      <c r="CX280" s="447"/>
      <c r="CY280" s="447"/>
      <c r="CZ280" s="447"/>
      <c r="DA280" s="447"/>
      <c r="DB280" s="447"/>
      <c r="DC280" s="447"/>
      <c r="DD280" s="447"/>
      <c r="DE280" s="447"/>
      <c r="DF280" s="447"/>
      <c r="DG280" s="447"/>
      <c r="DH280" s="447"/>
      <c r="DI280" s="447"/>
      <c r="DJ280" s="447"/>
      <c r="DK280" s="447"/>
      <c r="DL280" s="447"/>
      <c r="DM280" s="447"/>
      <c r="DN280" s="447"/>
      <c r="DO280" s="447"/>
      <c r="DP280" s="447"/>
      <c r="DQ280" s="447"/>
      <c r="DR280" s="447"/>
      <c r="DS280" s="447"/>
      <c r="DT280" s="447"/>
      <c r="DU280" s="447"/>
      <c r="DV280" s="447"/>
      <c r="DW280" s="447"/>
      <c r="DX280" s="447"/>
      <c r="DY280" s="447"/>
      <c r="DZ280" s="447"/>
      <c r="EA280" s="447"/>
      <c r="EB280" s="447"/>
      <c r="EC280" s="447"/>
      <c r="ED280" s="447"/>
      <c r="EE280" s="447"/>
      <c r="EF280" s="447"/>
      <c r="EG280" s="447"/>
      <c r="EH280" s="447"/>
      <c r="EI280" s="447"/>
      <c r="EJ280" s="447"/>
      <c r="EK280" s="447"/>
      <c r="EL280" s="447"/>
      <c r="EM280" s="447"/>
      <c r="EN280" s="447"/>
      <c r="EO280" s="447"/>
      <c r="EP280" s="447"/>
      <c r="EQ280" s="447"/>
      <c r="ER280" s="447"/>
      <c r="ES280" s="447"/>
      <c r="ET280" s="447"/>
      <c r="EU280" s="447"/>
      <c r="EV280" s="447"/>
      <c r="EW280" s="447"/>
      <c r="EX280" s="447"/>
      <c r="EY280" s="447"/>
      <c r="EZ280" s="447"/>
      <c r="FA280" s="447"/>
      <c r="FB280" s="447"/>
      <c r="FC280" s="444"/>
      <c r="FD280" s="444"/>
      <c r="FE280" s="444"/>
      <c r="FF280" s="444"/>
      <c r="FG280" s="444"/>
      <c r="FH280" s="444"/>
      <c r="FI280" s="444"/>
      <c r="FJ280" s="444"/>
      <c r="FK280" s="444"/>
      <c r="FL280" s="444"/>
      <c r="FM280" s="444"/>
      <c r="FN280" s="444"/>
      <c r="FO280" s="444"/>
      <c r="FP280" s="444"/>
      <c r="FQ280" s="444"/>
      <c r="FR280" s="444"/>
      <c r="FS280" s="444"/>
      <c r="FT280" s="444"/>
      <c r="FU280" s="444"/>
      <c r="FV280" s="444"/>
      <c r="FW280" s="444"/>
      <c r="FX280" s="444"/>
    </row>
    <row r="281" spans="1:180" hidden="1">
      <c r="A281" s="444"/>
      <c r="B281" s="444"/>
      <c r="C281" s="444"/>
      <c r="D281" s="444"/>
      <c r="E281" s="444"/>
      <c r="F281" s="444"/>
      <c r="G281" s="444"/>
      <c r="H281" s="444"/>
      <c r="I281" s="444"/>
      <c r="J281" s="444"/>
      <c r="K281" s="444"/>
      <c r="L281" s="444"/>
      <c r="M281" s="444"/>
      <c r="N281" s="444"/>
      <c r="O281" s="444"/>
      <c r="P281" s="444"/>
      <c r="Q281" s="444"/>
      <c r="R281" s="444"/>
      <c r="S281" s="444"/>
      <c r="T281" s="444"/>
      <c r="U281" s="444"/>
      <c r="V281" s="444"/>
      <c r="W281" s="444"/>
      <c r="X281" s="444"/>
      <c r="Y281" s="444"/>
      <c r="Z281" s="444"/>
      <c r="AA281" s="444"/>
      <c r="AB281" s="444"/>
      <c r="AC281" s="444"/>
      <c r="AD281" s="444"/>
      <c r="AE281" s="444"/>
      <c r="AF281" s="444"/>
      <c r="AG281" s="444"/>
      <c r="AH281" s="444"/>
      <c r="AI281" s="444"/>
      <c r="AJ281" s="444"/>
      <c r="AK281" s="444"/>
      <c r="AL281" s="444"/>
      <c r="AM281" s="444"/>
      <c r="AN281" s="444"/>
      <c r="AO281" s="444"/>
      <c r="AP281" s="444"/>
      <c r="AQ281" s="444"/>
      <c r="AR281" s="444"/>
      <c r="AS281" s="444"/>
      <c r="AT281" s="444"/>
      <c r="AU281" s="444"/>
      <c r="AV281" s="444"/>
      <c r="AW281" s="444"/>
      <c r="AX281" s="444"/>
      <c r="AY281" s="444"/>
      <c r="AZ281" s="444"/>
      <c r="BA281" s="444"/>
      <c r="BB281" s="444"/>
      <c r="BC281" s="444"/>
      <c r="BD281" s="444"/>
      <c r="BE281" s="444"/>
      <c r="BF281" s="444"/>
      <c r="BG281" s="444"/>
      <c r="BH281" s="444"/>
      <c r="BI281" s="444"/>
      <c r="BJ281" s="444"/>
      <c r="BK281" s="444"/>
      <c r="BL281" s="444"/>
      <c r="BM281" s="444"/>
      <c r="BN281" s="444"/>
      <c r="BO281" s="444"/>
      <c r="BP281" s="444"/>
      <c r="BQ281" s="444"/>
      <c r="BR281" s="444"/>
      <c r="BS281" s="444"/>
      <c r="BT281" s="444"/>
      <c r="BU281" s="444"/>
      <c r="BV281" s="444"/>
      <c r="BW281" s="444"/>
      <c r="BX281" s="444"/>
      <c r="BY281" s="444"/>
      <c r="BZ281" s="444"/>
      <c r="CA281" s="444"/>
      <c r="CB281" s="444"/>
      <c r="CC281" s="444"/>
      <c r="CD281" s="444"/>
      <c r="CE281" s="444"/>
      <c r="CF281" s="444"/>
      <c r="CG281" s="444"/>
      <c r="CH281" s="444"/>
      <c r="CI281" s="444"/>
      <c r="CJ281" s="444"/>
      <c r="CK281" s="444"/>
      <c r="CL281" s="444"/>
      <c r="CM281" s="444"/>
      <c r="CN281" s="444"/>
      <c r="CO281" s="444"/>
      <c r="CP281" s="444"/>
      <c r="CQ281" s="444"/>
      <c r="CR281" s="447"/>
      <c r="CS281" s="447"/>
      <c r="CT281" s="447"/>
      <c r="CU281" s="447"/>
      <c r="CV281" s="447"/>
      <c r="CW281" s="447"/>
      <c r="CX281" s="447"/>
      <c r="CY281" s="447"/>
      <c r="CZ281" s="447"/>
      <c r="DA281" s="447"/>
      <c r="DB281" s="447"/>
      <c r="DC281" s="447"/>
      <c r="DD281" s="447"/>
      <c r="DE281" s="447"/>
      <c r="DF281" s="447"/>
      <c r="DG281" s="447"/>
      <c r="DH281" s="447"/>
      <c r="DI281" s="447"/>
      <c r="DJ281" s="447"/>
      <c r="DK281" s="447"/>
      <c r="DL281" s="447"/>
      <c r="DM281" s="447"/>
      <c r="DN281" s="447"/>
      <c r="DO281" s="447"/>
      <c r="DP281" s="447"/>
      <c r="DQ281" s="447"/>
      <c r="DR281" s="447"/>
      <c r="DS281" s="447"/>
      <c r="DT281" s="447"/>
      <c r="DU281" s="447"/>
      <c r="DV281" s="447"/>
      <c r="DW281" s="447"/>
      <c r="DX281" s="447"/>
      <c r="DY281" s="447"/>
      <c r="DZ281" s="447"/>
      <c r="EA281" s="447"/>
      <c r="EB281" s="447"/>
      <c r="EC281" s="447"/>
      <c r="ED281" s="447"/>
      <c r="EE281" s="447"/>
      <c r="EF281" s="447"/>
      <c r="EG281" s="447"/>
      <c r="EH281" s="447"/>
      <c r="EI281" s="447"/>
      <c r="EJ281" s="447"/>
      <c r="EK281" s="447"/>
      <c r="EL281" s="447"/>
      <c r="EM281" s="447"/>
      <c r="EN281" s="447"/>
      <c r="EO281" s="447"/>
      <c r="EP281" s="447"/>
      <c r="EQ281" s="447"/>
      <c r="ER281" s="447"/>
      <c r="ES281" s="447"/>
      <c r="ET281" s="447"/>
      <c r="EU281" s="447"/>
      <c r="EV281" s="447"/>
      <c r="EW281" s="447"/>
      <c r="EX281" s="447"/>
      <c r="EY281" s="447"/>
      <c r="EZ281" s="447"/>
      <c r="FA281" s="447"/>
      <c r="FB281" s="447"/>
      <c r="FC281" s="444"/>
      <c r="FD281" s="444"/>
      <c r="FE281" s="444"/>
      <c r="FF281" s="444"/>
      <c r="FG281" s="444"/>
      <c r="FH281" s="444"/>
      <c r="FI281" s="444"/>
      <c r="FJ281" s="444"/>
      <c r="FK281" s="444"/>
      <c r="FL281" s="444"/>
      <c r="FM281" s="444"/>
      <c r="FN281" s="444"/>
      <c r="FO281" s="444"/>
      <c r="FP281" s="444"/>
      <c r="FQ281" s="444"/>
      <c r="FR281" s="444"/>
      <c r="FS281" s="444"/>
      <c r="FT281" s="444"/>
      <c r="FU281" s="444"/>
      <c r="FV281" s="444"/>
      <c r="FW281" s="444"/>
      <c r="FX281" s="444"/>
    </row>
    <row r="282" spans="1:180" hidden="1">
      <c r="A282" s="444"/>
      <c r="B282" s="444"/>
      <c r="C282" s="444"/>
      <c r="D282" s="444"/>
      <c r="E282" s="444"/>
      <c r="F282" s="444"/>
      <c r="G282" s="444"/>
      <c r="H282" s="444"/>
      <c r="I282" s="444"/>
      <c r="J282" s="444"/>
      <c r="K282" s="444"/>
      <c r="L282" s="444"/>
      <c r="M282" s="444"/>
      <c r="N282" s="444"/>
      <c r="O282" s="444"/>
      <c r="P282" s="444"/>
      <c r="Q282" s="444"/>
      <c r="R282" s="444"/>
      <c r="S282" s="444"/>
      <c r="T282" s="444"/>
      <c r="U282" s="444"/>
      <c r="V282" s="444"/>
      <c r="W282" s="444"/>
      <c r="X282" s="444"/>
      <c r="Y282" s="444"/>
      <c r="Z282" s="444"/>
      <c r="AA282" s="444"/>
      <c r="AB282" s="444"/>
      <c r="AC282" s="444"/>
      <c r="AD282" s="444"/>
      <c r="AE282" s="444"/>
      <c r="AF282" s="444"/>
      <c r="AG282" s="444"/>
      <c r="AH282" s="444"/>
      <c r="AI282" s="444"/>
      <c r="AJ282" s="444"/>
      <c r="AK282" s="444"/>
      <c r="AL282" s="444"/>
      <c r="AM282" s="444"/>
      <c r="AN282" s="444"/>
      <c r="AO282" s="444"/>
      <c r="AP282" s="444"/>
      <c r="AQ282" s="444"/>
      <c r="AR282" s="444"/>
      <c r="AS282" s="444"/>
      <c r="AT282" s="444"/>
      <c r="AU282" s="444"/>
      <c r="AV282" s="444"/>
      <c r="AW282" s="444"/>
      <c r="AX282" s="444"/>
      <c r="AY282" s="444"/>
      <c r="AZ282" s="444"/>
      <c r="BA282" s="444"/>
      <c r="BB282" s="444"/>
      <c r="BC282" s="444"/>
      <c r="BD282" s="444"/>
      <c r="BE282" s="444"/>
      <c r="BF282" s="444"/>
      <c r="BG282" s="444"/>
      <c r="BH282" s="444"/>
      <c r="BI282" s="444"/>
      <c r="BJ282" s="444"/>
      <c r="BK282" s="444"/>
      <c r="BL282" s="444"/>
      <c r="BM282" s="444"/>
      <c r="BN282" s="444"/>
      <c r="BO282" s="444"/>
      <c r="BP282" s="444"/>
      <c r="BQ282" s="444"/>
      <c r="BR282" s="444"/>
      <c r="BS282" s="444"/>
      <c r="BT282" s="444"/>
      <c r="BU282" s="444"/>
      <c r="BV282" s="444"/>
      <c r="BW282" s="444"/>
      <c r="BX282" s="444"/>
      <c r="BY282" s="444"/>
      <c r="BZ282" s="444"/>
      <c r="CA282" s="444"/>
      <c r="CB282" s="444"/>
      <c r="CC282" s="444"/>
      <c r="CD282" s="444"/>
      <c r="CE282" s="444"/>
      <c r="CF282" s="444"/>
      <c r="CG282" s="444"/>
      <c r="CH282" s="444"/>
      <c r="CI282" s="444"/>
      <c r="CJ282" s="444"/>
      <c r="CK282" s="444"/>
      <c r="CL282" s="444"/>
      <c r="CM282" s="444"/>
      <c r="CN282" s="444"/>
      <c r="CO282" s="444"/>
      <c r="CP282" s="444"/>
      <c r="CQ282" s="444"/>
      <c r="CR282" s="447"/>
      <c r="CS282" s="447"/>
      <c r="CT282" s="447"/>
      <c r="CU282" s="447"/>
      <c r="CV282" s="447"/>
      <c r="CW282" s="447"/>
      <c r="CX282" s="447"/>
      <c r="CY282" s="447"/>
      <c r="CZ282" s="447"/>
      <c r="DA282" s="447"/>
      <c r="DB282" s="447"/>
      <c r="DC282" s="447"/>
      <c r="DD282" s="447"/>
      <c r="DE282" s="447"/>
      <c r="DF282" s="447"/>
      <c r="DG282" s="447"/>
      <c r="DH282" s="447"/>
      <c r="DI282" s="447"/>
      <c r="DJ282" s="447"/>
      <c r="DK282" s="447"/>
      <c r="DL282" s="447"/>
      <c r="DM282" s="447"/>
      <c r="DN282" s="447"/>
      <c r="DO282" s="447"/>
      <c r="DP282" s="447"/>
      <c r="DQ282" s="447"/>
      <c r="DR282" s="447"/>
      <c r="DS282" s="447"/>
      <c r="DT282" s="447"/>
      <c r="DU282" s="447"/>
      <c r="DV282" s="447"/>
      <c r="DW282" s="447"/>
      <c r="DX282" s="447"/>
      <c r="DY282" s="447"/>
      <c r="DZ282" s="447"/>
      <c r="EA282" s="447"/>
      <c r="EB282" s="447"/>
      <c r="EC282" s="447"/>
      <c r="ED282" s="447"/>
      <c r="EE282" s="447"/>
      <c r="EF282" s="447"/>
      <c r="EG282" s="447"/>
      <c r="EH282" s="447"/>
      <c r="EI282" s="447"/>
      <c r="EJ282" s="447"/>
      <c r="EK282" s="447"/>
      <c r="EL282" s="447"/>
      <c r="EM282" s="447"/>
      <c r="EN282" s="447"/>
      <c r="EO282" s="447"/>
      <c r="EP282" s="447"/>
      <c r="EQ282" s="447"/>
      <c r="ER282" s="447"/>
      <c r="ES282" s="447"/>
      <c r="ET282" s="447"/>
      <c r="EU282" s="447"/>
      <c r="EV282" s="447"/>
      <c r="EW282" s="447"/>
      <c r="EX282" s="447"/>
      <c r="EY282" s="447"/>
      <c r="EZ282" s="447"/>
      <c r="FA282" s="447"/>
      <c r="FB282" s="447"/>
      <c r="FC282" s="444"/>
      <c r="FD282" s="444"/>
      <c r="FE282" s="444"/>
      <c r="FF282" s="444"/>
      <c r="FG282" s="444"/>
      <c r="FH282" s="444"/>
      <c r="FI282" s="444"/>
      <c r="FJ282" s="444"/>
      <c r="FK282" s="444"/>
      <c r="FL282" s="444"/>
      <c r="FM282" s="444"/>
      <c r="FN282" s="444"/>
      <c r="FO282" s="444"/>
      <c r="FP282" s="444"/>
      <c r="FQ282" s="444"/>
      <c r="FR282" s="444"/>
      <c r="FS282" s="444"/>
      <c r="FT282" s="444"/>
      <c r="FU282" s="444"/>
      <c r="FV282" s="444"/>
      <c r="FW282" s="444"/>
      <c r="FX282" s="444"/>
    </row>
    <row r="283" spans="1:180" hidden="1">
      <c r="A283" s="444"/>
      <c r="B283" s="444"/>
      <c r="C283" s="444"/>
      <c r="D283" s="444"/>
      <c r="E283" s="444"/>
      <c r="F283" s="444"/>
      <c r="G283" s="444"/>
      <c r="H283" s="444"/>
      <c r="I283" s="444"/>
      <c r="J283" s="444"/>
      <c r="K283" s="444"/>
      <c r="L283" s="444"/>
      <c r="M283" s="444"/>
      <c r="N283" s="444"/>
      <c r="O283" s="444"/>
      <c r="P283" s="444"/>
      <c r="Q283" s="444"/>
      <c r="R283" s="444"/>
      <c r="S283" s="444"/>
      <c r="T283" s="444"/>
      <c r="U283" s="444"/>
      <c r="V283" s="444"/>
      <c r="W283" s="444"/>
      <c r="X283" s="444"/>
      <c r="Y283" s="444"/>
      <c r="Z283" s="444"/>
      <c r="AA283" s="444"/>
      <c r="AB283" s="444"/>
      <c r="AC283" s="444"/>
      <c r="AD283" s="444"/>
      <c r="AE283" s="444"/>
      <c r="AF283" s="444"/>
      <c r="AG283" s="444"/>
      <c r="AH283" s="444"/>
      <c r="AI283" s="444"/>
      <c r="AJ283" s="444"/>
      <c r="AK283" s="444"/>
      <c r="AL283" s="444"/>
      <c r="AM283" s="444"/>
      <c r="AN283" s="444"/>
      <c r="AO283" s="444"/>
      <c r="AP283" s="444"/>
      <c r="AQ283" s="444"/>
      <c r="AR283" s="444"/>
      <c r="AS283" s="444"/>
      <c r="AT283" s="444"/>
      <c r="AU283" s="444"/>
      <c r="AV283" s="444"/>
      <c r="AW283" s="444"/>
      <c r="AX283" s="444"/>
      <c r="AY283" s="444"/>
      <c r="AZ283" s="444"/>
      <c r="BA283" s="444"/>
      <c r="BB283" s="444"/>
      <c r="BC283" s="444"/>
      <c r="BD283" s="444"/>
      <c r="BE283" s="444"/>
      <c r="BF283" s="444"/>
      <c r="BG283" s="444"/>
      <c r="BH283" s="444"/>
      <c r="BI283" s="444"/>
      <c r="BJ283" s="444"/>
      <c r="BK283" s="444"/>
      <c r="BL283" s="444"/>
      <c r="BM283" s="444"/>
      <c r="BN283" s="444"/>
      <c r="BO283" s="444"/>
      <c r="BP283" s="444"/>
      <c r="BQ283" s="444"/>
      <c r="BR283" s="444"/>
      <c r="BS283" s="444"/>
      <c r="BT283" s="444"/>
      <c r="BU283" s="444"/>
      <c r="BV283" s="444"/>
      <c r="BW283" s="444"/>
      <c r="BX283" s="444"/>
      <c r="BY283" s="444"/>
      <c r="BZ283" s="444"/>
      <c r="CA283" s="444"/>
      <c r="CB283" s="444"/>
      <c r="CC283" s="444"/>
      <c r="CD283" s="444"/>
      <c r="CE283" s="444"/>
      <c r="CF283" s="444"/>
      <c r="CG283" s="444"/>
      <c r="CH283" s="444"/>
      <c r="CI283" s="444"/>
      <c r="CJ283" s="444"/>
      <c r="CK283" s="444"/>
      <c r="CL283" s="444"/>
      <c r="CM283" s="444"/>
      <c r="CN283" s="444"/>
      <c r="CO283" s="444"/>
      <c r="CP283" s="444"/>
      <c r="CQ283" s="444"/>
      <c r="CR283" s="447"/>
      <c r="CS283" s="447"/>
      <c r="CT283" s="447"/>
      <c r="CU283" s="447"/>
      <c r="CV283" s="447"/>
      <c r="CW283" s="447"/>
      <c r="CX283" s="447"/>
      <c r="CY283" s="447"/>
      <c r="CZ283" s="447"/>
      <c r="DA283" s="447"/>
      <c r="DB283" s="447"/>
      <c r="DC283" s="447"/>
      <c r="DD283" s="447"/>
      <c r="DE283" s="447"/>
      <c r="DF283" s="447"/>
      <c r="DG283" s="447"/>
      <c r="DH283" s="447"/>
      <c r="DI283" s="447"/>
      <c r="DJ283" s="447"/>
      <c r="DK283" s="447"/>
      <c r="DL283" s="447"/>
      <c r="DM283" s="447"/>
      <c r="DN283" s="447"/>
      <c r="DO283" s="447"/>
      <c r="DP283" s="447"/>
      <c r="DQ283" s="447"/>
      <c r="DR283" s="447"/>
      <c r="DS283" s="447"/>
      <c r="DT283" s="447"/>
      <c r="DU283" s="447"/>
      <c r="DV283" s="447"/>
      <c r="DW283" s="447"/>
      <c r="DX283" s="447"/>
      <c r="DY283" s="447"/>
      <c r="DZ283" s="447"/>
      <c r="EA283" s="447"/>
      <c r="EB283" s="447"/>
      <c r="EC283" s="447"/>
      <c r="ED283" s="447"/>
      <c r="EE283" s="447"/>
      <c r="EF283" s="447"/>
      <c r="EG283" s="447"/>
      <c r="EH283" s="447"/>
      <c r="EI283" s="447"/>
      <c r="EJ283" s="447"/>
      <c r="EK283" s="447"/>
      <c r="EL283" s="447"/>
      <c r="EM283" s="447"/>
      <c r="EN283" s="447"/>
      <c r="EO283" s="447"/>
      <c r="EP283" s="447"/>
      <c r="EQ283" s="447"/>
      <c r="ER283" s="447"/>
      <c r="ES283" s="447"/>
      <c r="ET283" s="447"/>
      <c r="EU283" s="447"/>
      <c r="EV283" s="447"/>
      <c r="EW283" s="447"/>
      <c r="EX283" s="447"/>
      <c r="EY283" s="447"/>
      <c r="EZ283" s="447"/>
      <c r="FA283" s="447"/>
      <c r="FB283" s="447"/>
      <c r="FC283" s="444"/>
      <c r="FD283" s="444"/>
      <c r="FE283" s="444"/>
      <c r="FF283" s="444"/>
      <c r="FG283" s="444"/>
      <c r="FH283" s="444"/>
      <c r="FI283" s="444"/>
      <c r="FJ283" s="444"/>
      <c r="FK283" s="444"/>
      <c r="FL283" s="444"/>
      <c r="FM283" s="444"/>
      <c r="FN283" s="444"/>
      <c r="FO283" s="444"/>
      <c r="FP283" s="444"/>
      <c r="FQ283" s="444"/>
      <c r="FR283" s="444"/>
      <c r="FS283" s="444"/>
      <c r="FT283" s="444"/>
      <c r="FU283" s="444"/>
      <c r="FV283" s="444"/>
      <c r="FW283" s="444"/>
      <c r="FX283" s="444"/>
    </row>
    <row r="284" spans="1:180" hidden="1">
      <c r="A284" s="444"/>
      <c r="B284" s="444"/>
      <c r="C284" s="444"/>
      <c r="D284" s="444"/>
      <c r="E284" s="444"/>
      <c r="F284" s="444"/>
      <c r="G284" s="444"/>
      <c r="H284" s="444"/>
      <c r="I284" s="444"/>
      <c r="J284" s="444"/>
      <c r="K284" s="444"/>
      <c r="L284" s="444"/>
      <c r="M284" s="444"/>
      <c r="N284" s="444"/>
      <c r="O284" s="444"/>
      <c r="P284" s="444"/>
      <c r="Q284" s="444"/>
      <c r="R284" s="444"/>
      <c r="S284" s="444"/>
      <c r="T284" s="444"/>
      <c r="U284" s="444"/>
      <c r="V284" s="444"/>
      <c r="W284" s="444"/>
      <c r="X284" s="444"/>
      <c r="Y284" s="444"/>
      <c r="Z284" s="444"/>
      <c r="AA284" s="444"/>
      <c r="AB284" s="444"/>
      <c r="AC284" s="444"/>
      <c r="AD284" s="444"/>
      <c r="AE284" s="444"/>
      <c r="AF284" s="444"/>
      <c r="AG284" s="444"/>
      <c r="AH284" s="444"/>
      <c r="AI284" s="444"/>
      <c r="AJ284" s="444"/>
      <c r="AK284" s="444"/>
      <c r="AL284" s="444"/>
      <c r="AM284" s="444"/>
      <c r="AN284" s="444"/>
      <c r="AO284" s="444"/>
      <c r="AP284" s="444"/>
      <c r="AQ284" s="444"/>
      <c r="AR284" s="444"/>
      <c r="AS284" s="444"/>
      <c r="AT284" s="444"/>
      <c r="AU284" s="444"/>
      <c r="AV284" s="444"/>
      <c r="AW284" s="444"/>
      <c r="AX284" s="444"/>
      <c r="AY284" s="444"/>
      <c r="AZ284" s="444"/>
      <c r="BA284" s="444"/>
      <c r="BB284" s="444"/>
      <c r="BC284" s="444"/>
      <c r="BD284" s="444"/>
      <c r="BE284" s="444"/>
      <c r="BF284" s="444"/>
      <c r="BG284" s="444"/>
      <c r="BH284" s="444"/>
      <c r="BI284" s="444"/>
      <c r="BJ284" s="444"/>
      <c r="BK284" s="444"/>
      <c r="BL284" s="444"/>
      <c r="BM284" s="444"/>
      <c r="BN284" s="444"/>
      <c r="BO284" s="444"/>
      <c r="BP284" s="444"/>
      <c r="BQ284" s="444"/>
      <c r="BR284" s="444"/>
      <c r="BS284" s="444"/>
      <c r="BT284" s="444"/>
      <c r="BU284" s="444"/>
      <c r="BV284" s="444"/>
      <c r="BW284" s="444"/>
      <c r="BX284" s="444"/>
      <c r="BY284" s="444"/>
      <c r="BZ284" s="444"/>
      <c r="CA284" s="444"/>
      <c r="CB284" s="444"/>
      <c r="CC284" s="444"/>
      <c r="CD284" s="444"/>
      <c r="CE284" s="444"/>
      <c r="CF284" s="444"/>
      <c r="CG284" s="444"/>
      <c r="CH284" s="444"/>
      <c r="CI284" s="444"/>
      <c r="CJ284" s="444"/>
      <c r="CK284" s="444"/>
      <c r="CL284" s="444"/>
      <c r="CM284" s="444"/>
      <c r="CN284" s="444"/>
      <c r="CO284" s="444"/>
      <c r="CP284" s="444"/>
      <c r="CQ284" s="444"/>
      <c r="CR284" s="447"/>
      <c r="CS284" s="447"/>
      <c r="CT284" s="447"/>
      <c r="CU284" s="447"/>
      <c r="CV284" s="447"/>
      <c r="CW284" s="447"/>
      <c r="CX284" s="447"/>
      <c r="CY284" s="447"/>
      <c r="CZ284" s="447"/>
      <c r="DA284" s="447"/>
      <c r="DB284" s="447"/>
      <c r="DC284" s="447"/>
      <c r="DD284" s="447"/>
      <c r="DE284" s="447"/>
      <c r="DF284" s="447"/>
      <c r="DG284" s="447"/>
      <c r="DH284" s="447"/>
      <c r="DI284" s="447"/>
      <c r="DJ284" s="447"/>
      <c r="DK284" s="447"/>
      <c r="DL284" s="447"/>
      <c r="DM284" s="447"/>
      <c r="DN284" s="447"/>
      <c r="DO284" s="447"/>
      <c r="DP284" s="447"/>
      <c r="DQ284" s="447"/>
      <c r="DR284" s="447"/>
      <c r="DS284" s="447"/>
      <c r="DT284" s="447"/>
      <c r="DU284" s="447"/>
      <c r="DV284" s="447"/>
      <c r="DW284" s="447"/>
      <c r="DX284" s="447"/>
      <c r="DY284" s="447"/>
      <c r="DZ284" s="447"/>
      <c r="EA284" s="447"/>
      <c r="EB284" s="447"/>
      <c r="EC284" s="447"/>
      <c r="ED284" s="447"/>
      <c r="EE284" s="447"/>
      <c r="EF284" s="447"/>
      <c r="EG284" s="447"/>
      <c r="EH284" s="447"/>
      <c r="EI284" s="447"/>
      <c r="EJ284" s="447"/>
      <c r="EK284" s="447"/>
      <c r="EL284" s="447"/>
      <c r="EM284" s="447"/>
      <c r="EN284" s="447"/>
      <c r="EO284" s="447"/>
      <c r="EP284" s="447"/>
      <c r="EQ284" s="447"/>
      <c r="ER284" s="447"/>
      <c r="ES284" s="447"/>
      <c r="ET284" s="447"/>
      <c r="EU284" s="447"/>
      <c r="EV284" s="447"/>
      <c r="EW284" s="447"/>
      <c r="EX284" s="447"/>
      <c r="EY284" s="447"/>
      <c r="EZ284" s="447"/>
      <c r="FA284" s="447"/>
      <c r="FB284" s="447"/>
      <c r="FC284" s="444"/>
      <c r="FD284" s="444"/>
      <c r="FE284" s="444"/>
      <c r="FF284" s="444"/>
      <c r="FG284" s="444"/>
      <c r="FH284" s="444"/>
      <c r="FI284" s="444"/>
      <c r="FJ284" s="444"/>
      <c r="FK284" s="444"/>
      <c r="FL284" s="444"/>
      <c r="FM284" s="444"/>
      <c r="FN284" s="444"/>
      <c r="FO284" s="444"/>
      <c r="FP284" s="444"/>
      <c r="FQ284" s="444"/>
      <c r="FR284" s="444"/>
      <c r="FS284" s="444"/>
      <c r="FT284" s="444"/>
      <c r="FU284" s="444"/>
      <c r="FV284" s="444"/>
      <c r="FW284" s="444"/>
      <c r="FX284" s="444"/>
    </row>
    <row r="285" spans="1:180" hidden="1">
      <c r="A285" s="444"/>
      <c r="B285" s="444"/>
      <c r="C285" s="444"/>
      <c r="D285" s="444"/>
      <c r="E285" s="444"/>
      <c r="F285" s="444"/>
      <c r="G285" s="444"/>
      <c r="H285" s="444"/>
      <c r="I285" s="444"/>
      <c r="J285" s="444"/>
      <c r="K285" s="444"/>
      <c r="L285" s="444"/>
      <c r="M285" s="444"/>
      <c r="N285" s="444"/>
      <c r="O285" s="444"/>
      <c r="P285" s="444"/>
      <c r="Q285" s="444"/>
      <c r="R285" s="444"/>
      <c r="S285" s="444"/>
      <c r="T285" s="444"/>
      <c r="U285" s="444"/>
      <c r="V285" s="444"/>
      <c r="W285" s="444"/>
      <c r="X285" s="444"/>
      <c r="Y285" s="444"/>
      <c r="Z285" s="444"/>
      <c r="AA285" s="444"/>
      <c r="AB285" s="444"/>
      <c r="AC285" s="444"/>
      <c r="AD285" s="444"/>
      <c r="AE285" s="444"/>
      <c r="AF285" s="444"/>
      <c r="AG285" s="444"/>
      <c r="AH285" s="444"/>
      <c r="AI285" s="444"/>
      <c r="AJ285" s="444"/>
      <c r="AK285" s="444"/>
      <c r="AL285" s="444"/>
      <c r="AM285" s="444"/>
      <c r="AN285" s="444"/>
      <c r="AO285" s="444"/>
      <c r="AP285" s="444"/>
      <c r="AQ285" s="444"/>
      <c r="AR285" s="444"/>
      <c r="AS285" s="444"/>
      <c r="AT285" s="444"/>
      <c r="AU285" s="444"/>
      <c r="AV285" s="444"/>
      <c r="AW285" s="444"/>
      <c r="AX285" s="444"/>
      <c r="AY285" s="444"/>
      <c r="AZ285" s="444"/>
      <c r="BA285" s="444"/>
      <c r="BB285" s="444"/>
      <c r="BC285" s="444"/>
      <c r="BD285" s="444"/>
      <c r="BE285" s="444"/>
      <c r="BF285" s="444"/>
      <c r="BG285" s="444"/>
      <c r="BH285" s="444"/>
      <c r="BI285" s="444"/>
      <c r="BJ285" s="444"/>
      <c r="BK285" s="444"/>
      <c r="BL285" s="444"/>
      <c r="BM285" s="444"/>
      <c r="BN285" s="444"/>
      <c r="BO285" s="444"/>
      <c r="BP285" s="444"/>
      <c r="BQ285" s="444"/>
      <c r="BR285" s="444"/>
      <c r="BS285" s="444"/>
      <c r="BT285" s="444"/>
      <c r="BU285" s="444"/>
      <c r="BV285" s="444"/>
      <c r="BW285" s="444"/>
      <c r="BX285" s="444"/>
      <c r="BY285" s="444"/>
      <c r="BZ285" s="444"/>
      <c r="CA285" s="444"/>
      <c r="CB285" s="444"/>
      <c r="CC285" s="444"/>
      <c r="CD285" s="444"/>
      <c r="CE285" s="444"/>
      <c r="CF285" s="444"/>
      <c r="CG285" s="444"/>
      <c r="CH285" s="444"/>
      <c r="CI285" s="444"/>
      <c r="CJ285" s="444"/>
      <c r="CK285" s="444"/>
      <c r="CL285" s="444"/>
      <c r="CM285" s="444"/>
      <c r="CN285" s="444"/>
      <c r="CO285" s="444"/>
      <c r="CP285" s="444"/>
      <c r="CQ285" s="444"/>
      <c r="CR285" s="447"/>
      <c r="CS285" s="447"/>
      <c r="CT285" s="447"/>
      <c r="CU285" s="447"/>
      <c r="CV285" s="447"/>
      <c r="CW285" s="447"/>
      <c r="CX285" s="447"/>
      <c r="CY285" s="447"/>
      <c r="CZ285" s="447"/>
      <c r="DA285" s="447"/>
      <c r="DB285" s="447"/>
      <c r="DC285" s="447"/>
      <c r="DD285" s="447"/>
      <c r="DE285" s="447"/>
      <c r="DF285" s="447"/>
      <c r="DG285" s="447"/>
      <c r="DH285" s="447"/>
      <c r="DI285" s="447"/>
      <c r="DJ285" s="447"/>
      <c r="DK285" s="447"/>
      <c r="DL285" s="447"/>
      <c r="DM285" s="447"/>
      <c r="DN285" s="447"/>
      <c r="DO285" s="447"/>
      <c r="DP285" s="447"/>
      <c r="DQ285" s="447"/>
      <c r="DR285" s="447"/>
      <c r="DS285" s="447"/>
      <c r="DT285" s="447"/>
      <c r="DU285" s="447"/>
      <c r="DV285" s="447"/>
      <c r="DW285" s="447"/>
      <c r="DX285" s="447"/>
      <c r="DY285" s="447"/>
      <c r="DZ285" s="447"/>
      <c r="EA285" s="447"/>
      <c r="EB285" s="447"/>
      <c r="EC285" s="447"/>
      <c r="ED285" s="447"/>
      <c r="EE285" s="447"/>
      <c r="EF285" s="447"/>
      <c r="EG285" s="447"/>
      <c r="EH285" s="447"/>
      <c r="EI285" s="447"/>
      <c r="EJ285" s="447"/>
      <c r="EK285" s="447"/>
      <c r="EL285" s="447"/>
      <c r="EM285" s="447"/>
      <c r="EN285" s="447"/>
      <c r="EO285" s="447"/>
      <c r="EP285" s="447"/>
      <c r="EQ285" s="447"/>
      <c r="ER285" s="447"/>
      <c r="ES285" s="447"/>
      <c r="ET285" s="447"/>
      <c r="EU285" s="447"/>
      <c r="EV285" s="447"/>
      <c r="EW285" s="447"/>
      <c r="EX285" s="447"/>
      <c r="EY285" s="447"/>
      <c r="EZ285" s="447"/>
      <c r="FA285" s="447"/>
      <c r="FB285" s="447"/>
      <c r="FC285" s="444"/>
      <c r="FD285" s="444"/>
      <c r="FE285" s="444"/>
      <c r="FF285" s="444"/>
      <c r="FG285" s="444"/>
      <c r="FH285" s="444"/>
      <c r="FI285" s="444"/>
      <c r="FJ285" s="444"/>
      <c r="FK285" s="444"/>
      <c r="FL285" s="444"/>
      <c r="FM285" s="444"/>
      <c r="FN285" s="444"/>
      <c r="FO285" s="444"/>
      <c r="FP285" s="444"/>
      <c r="FQ285" s="444"/>
      <c r="FR285" s="444"/>
      <c r="FS285" s="444"/>
      <c r="FT285" s="444"/>
      <c r="FU285" s="444"/>
      <c r="FV285" s="444"/>
      <c r="FW285" s="444"/>
      <c r="FX285" s="444"/>
    </row>
    <row r="286" spans="1:180" hidden="1">
      <c r="A286" s="444"/>
      <c r="B286" s="444"/>
      <c r="C286" s="444"/>
      <c r="D286" s="444"/>
      <c r="E286" s="444"/>
      <c r="F286" s="444"/>
      <c r="G286" s="444"/>
      <c r="H286" s="444"/>
      <c r="I286" s="444"/>
      <c r="J286" s="444"/>
      <c r="K286" s="444"/>
      <c r="L286" s="444"/>
      <c r="M286" s="444"/>
      <c r="N286" s="444"/>
      <c r="O286" s="444"/>
      <c r="P286" s="444"/>
      <c r="Q286" s="444"/>
      <c r="R286" s="444"/>
      <c r="S286" s="444"/>
      <c r="T286" s="444"/>
      <c r="U286" s="444"/>
      <c r="V286" s="444"/>
      <c r="W286" s="444"/>
      <c r="X286" s="444"/>
      <c r="Y286" s="444"/>
      <c r="Z286" s="444"/>
      <c r="AA286" s="444"/>
      <c r="AB286" s="444"/>
      <c r="AC286" s="444"/>
      <c r="AD286" s="444"/>
      <c r="AE286" s="444"/>
      <c r="AF286" s="444"/>
      <c r="AG286" s="444"/>
      <c r="AH286" s="444"/>
      <c r="AI286" s="444"/>
      <c r="AJ286" s="444"/>
      <c r="AK286" s="444"/>
      <c r="AL286" s="444"/>
      <c r="AM286" s="444"/>
      <c r="AN286" s="444"/>
      <c r="AO286" s="444"/>
      <c r="AP286" s="444"/>
      <c r="AQ286" s="444"/>
      <c r="AR286" s="444"/>
      <c r="AS286" s="444"/>
      <c r="AT286" s="444"/>
      <c r="AU286" s="444"/>
      <c r="AV286" s="444"/>
      <c r="AW286" s="444"/>
      <c r="AX286" s="444"/>
      <c r="AY286" s="444"/>
      <c r="AZ286" s="444"/>
      <c r="BA286" s="444"/>
      <c r="BB286" s="444"/>
      <c r="BC286" s="444"/>
      <c r="BD286" s="444"/>
      <c r="BE286" s="444"/>
      <c r="BF286" s="444"/>
      <c r="BG286" s="444"/>
      <c r="BH286" s="444"/>
      <c r="BI286" s="444"/>
      <c r="BJ286" s="444"/>
      <c r="BK286" s="444"/>
      <c r="BL286" s="444"/>
      <c r="BM286" s="444"/>
      <c r="BN286" s="444"/>
      <c r="BO286" s="444"/>
      <c r="BP286" s="444"/>
      <c r="BQ286" s="444"/>
      <c r="BR286" s="444"/>
      <c r="BS286" s="444"/>
      <c r="BT286" s="444"/>
      <c r="BU286" s="444"/>
      <c r="BV286" s="444"/>
      <c r="BW286" s="444"/>
      <c r="BX286" s="444"/>
      <c r="BY286" s="444"/>
      <c r="BZ286" s="444"/>
      <c r="CA286" s="444"/>
      <c r="CB286" s="444"/>
      <c r="CC286" s="444"/>
      <c r="CD286" s="444"/>
      <c r="CE286" s="444"/>
      <c r="CF286" s="444"/>
      <c r="CG286" s="444"/>
      <c r="CH286" s="444"/>
      <c r="CI286" s="444"/>
      <c r="CJ286" s="444"/>
      <c r="CK286" s="444"/>
      <c r="CL286" s="444"/>
      <c r="CM286" s="444"/>
      <c r="CN286" s="444"/>
      <c r="CO286" s="444"/>
      <c r="CP286" s="444"/>
      <c r="CQ286" s="444"/>
      <c r="CR286" s="447"/>
      <c r="CS286" s="447"/>
      <c r="CT286" s="447"/>
      <c r="CU286" s="447"/>
      <c r="CV286" s="447"/>
      <c r="CW286" s="447"/>
      <c r="CX286" s="447"/>
      <c r="CY286" s="447"/>
      <c r="CZ286" s="447"/>
      <c r="DA286" s="447"/>
      <c r="DB286" s="447"/>
      <c r="DC286" s="447"/>
      <c r="DD286" s="447"/>
      <c r="DE286" s="447"/>
      <c r="DF286" s="447"/>
      <c r="DG286" s="447"/>
      <c r="DH286" s="447"/>
      <c r="DI286" s="447"/>
      <c r="DJ286" s="447"/>
      <c r="DK286" s="447"/>
      <c r="DL286" s="447"/>
      <c r="DM286" s="447"/>
      <c r="DN286" s="447"/>
      <c r="DO286" s="447"/>
      <c r="DP286" s="447"/>
      <c r="DQ286" s="447"/>
      <c r="DR286" s="447"/>
      <c r="DS286" s="447"/>
      <c r="DT286" s="447"/>
      <c r="DU286" s="447"/>
      <c r="DV286" s="447"/>
      <c r="DW286" s="447"/>
      <c r="DX286" s="447"/>
      <c r="DY286" s="447"/>
      <c r="DZ286" s="447"/>
      <c r="EA286" s="447"/>
      <c r="EB286" s="447"/>
      <c r="EC286" s="447"/>
      <c r="ED286" s="447"/>
      <c r="EE286" s="447"/>
      <c r="EF286" s="447"/>
      <c r="EG286" s="447"/>
      <c r="EH286" s="447"/>
      <c r="EI286" s="447"/>
      <c r="EJ286" s="447"/>
      <c r="EK286" s="447"/>
      <c r="EL286" s="447"/>
      <c r="EM286" s="447"/>
      <c r="EN286" s="447"/>
      <c r="EO286" s="447"/>
      <c r="EP286" s="447"/>
      <c r="EQ286" s="447"/>
      <c r="ER286" s="447"/>
      <c r="ES286" s="447"/>
      <c r="ET286" s="447"/>
      <c r="EU286" s="447"/>
      <c r="EV286" s="447"/>
      <c r="EW286" s="447"/>
      <c r="EX286" s="447"/>
      <c r="EY286" s="447"/>
      <c r="EZ286" s="447"/>
      <c r="FA286" s="447"/>
      <c r="FB286" s="447"/>
      <c r="FC286" s="444"/>
      <c r="FD286" s="444"/>
      <c r="FE286" s="444"/>
      <c r="FF286" s="444"/>
      <c r="FG286" s="444"/>
      <c r="FH286" s="444"/>
      <c r="FI286" s="444"/>
      <c r="FJ286" s="444"/>
      <c r="FK286" s="444"/>
      <c r="FL286" s="444"/>
      <c r="FM286" s="444"/>
      <c r="FN286" s="444"/>
      <c r="FO286" s="444"/>
      <c r="FP286" s="444"/>
      <c r="FQ286" s="444"/>
      <c r="FR286" s="444"/>
      <c r="FS286" s="444"/>
      <c r="FT286" s="444"/>
      <c r="FU286" s="444"/>
      <c r="FV286" s="444"/>
      <c r="FW286" s="444"/>
      <c r="FX286" s="444"/>
    </row>
    <row r="287" spans="1:180" hidden="1">
      <c r="A287" s="444"/>
      <c r="B287" s="444"/>
      <c r="C287" s="444"/>
      <c r="D287" s="444"/>
      <c r="E287" s="444"/>
      <c r="F287" s="444"/>
      <c r="G287" s="444"/>
      <c r="H287" s="444"/>
      <c r="I287" s="444"/>
      <c r="J287" s="444"/>
      <c r="K287" s="444"/>
      <c r="L287" s="444"/>
      <c r="M287" s="444"/>
      <c r="N287" s="444"/>
      <c r="O287" s="444"/>
      <c r="P287" s="444"/>
      <c r="Q287" s="444"/>
      <c r="R287" s="444"/>
      <c r="S287" s="444"/>
      <c r="T287" s="444"/>
      <c r="U287" s="444"/>
      <c r="V287" s="444"/>
      <c r="W287" s="444"/>
      <c r="X287" s="444"/>
      <c r="Y287" s="444"/>
      <c r="Z287" s="444"/>
      <c r="AA287" s="444"/>
      <c r="AB287" s="444"/>
      <c r="AC287" s="444"/>
      <c r="AD287" s="444"/>
      <c r="AE287" s="444"/>
      <c r="AF287" s="444"/>
      <c r="AG287" s="444"/>
      <c r="AH287" s="444"/>
      <c r="AI287" s="444"/>
      <c r="AJ287" s="444"/>
      <c r="AK287" s="444"/>
      <c r="AL287" s="444"/>
      <c r="AM287" s="444"/>
      <c r="AN287" s="444"/>
      <c r="AO287" s="444"/>
      <c r="AP287" s="444"/>
      <c r="AQ287" s="444"/>
      <c r="AR287" s="444"/>
      <c r="AS287" s="444"/>
      <c r="AT287" s="444"/>
      <c r="AU287" s="444"/>
      <c r="AV287" s="444"/>
      <c r="AW287" s="444"/>
      <c r="AX287" s="444"/>
      <c r="AY287" s="444"/>
      <c r="AZ287" s="444"/>
      <c r="BA287" s="444"/>
      <c r="BB287" s="444"/>
      <c r="BC287" s="444"/>
      <c r="BD287" s="444"/>
      <c r="BE287" s="444"/>
      <c r="BF287" s="444"/>
      <c r="BG287" s="444"/>
      <c r="BH287" s="444"/>
      <c r="BI287" s="444"/>
      <c r="BJ287" s="444"/>
      <c r="BK287" s="444"/>
      <c r="BL287" s="444"/>
      <c r="BM287" s="444"/>
      <c r="BN287" s="444"/>
      <c r="BO287" s="444"/>
      <c r="BP287" s="444"/>
      <c r="BQ287" s="444"/>
      <c r="BR287" s="444"/>
      <c r="BS287" s="444"/>
      <c r="BT287" s="444"/>
      <c r="BU287" s="444"/>
      <c r="BV287" s="444"/>
      <c r="BW287" s="444"/>
      <c r="BX287" s="444"/>
      <c r="BY287" s="444"/>
      <c r="BZ287" s="444"/>
      <c r="CA287" s="444"/>
      <c r="CB287" s="444"/>
      <c r="CC287" s="444"/>
      <c r="CD287" s="444"/>
      <c r="CE287" s="444"/>
      <c r="CF287" s="444"/>
      <c r="CG287" s="444"/>
      <c r="CH287" s="444"/>
      <c r="CI287" s="444"/>
      <c r="CJ287" s="444"/>
      <c r="CK287" s="444"/>
      <c r="CL287" s="444"/>
      <c r="CM287" s="444"/>
      <c r="CN287" s="444"/>
      <c r="CO287" s="444"/>
      <c r="CP287" s="444"/>
      <c r="CQ287" s="444"/>
      <c r="CR287" s="447"/>
      <c r="CS287" s="447"/>
      <c r="CT287" s="447"/>
      <c r="CU287" s="447"/>
      <c r="CV287" s="447"/>
      <c r="CW287" s="447"/>
      <c r="CX287" s="447"/>
      <c r="CY287" s="447"/>
      <c r="CZ287" s="447"/>
      <c r="DA287" s="447"/>
      <c r="DB287" s="447"/>
      <c r="DC287" s="447"/>
      <c r="DD287" s="447"/>
      <c r="DE287" s="447"/>
      <c r="DF287" s="447"/>
      <c r="DG287" s="447"/>
      <c r="DH287" s="447"/>
      <c r="DI287" s="447"/>
      <c r="DJ287" s="447"/>
      <c r="DK287" s="447"/>
      <c r="DL287" s="447"/>
      <c r="DM287" s="447"/>
      <c r="DN287" s="447"/>
      <c r="DO287" s="447"/>
      <c r="DP287" s="447"/>
      <c r="DQ287" s="447"/>
      <c r="DR287" s="447"/>
      <c r="DS287" s="447"/>
      <c r="DT287" s="447"/>
      <c r="DU287" s="447"/>
      <c r="DV287" s="447"/>
      <c r="DW287" s="447"/>
      <c r="DX287" s="447"/>
      <c r="DY287" s="447"/>
      <c r="DZ287" s="447"/>
      <c r="EA287" s="447"/>
      <c r="EB287" s="447"/>
      <c r="EC287" s="447"/>
      <c r="ED287" s="447"/>
      <c r="EE287" s="447"/>
      <c r="EF287" s="447"/>
      <c r="EG287" s="447"/>
      <c r="EH287" s="447"/>
      <c r="EI287" s="447"/>
      <c r="EJ287" s="447"/>
      <c r="EK287" s="447"/>
      <c r="EL287" s="447"/>
      <c r="EM287" s="447"/>
      <c r="EN287" s="447"/>
      <c r="EO287" s="447"/>
      <c r="EP287" s="447"/>
      <c r="EQ287" s="447"/>
      <c r="ER287" s="447"/>
      <c r="ES287" s="447"/>
      <c r="ET287" s="447"/>
      <c r="EU287" s="447"/>
      <c r="EV287" s="447"/>
      <c r="EW287" s="447"/>
      <c r="EX287" s="447"/>
      <c r="EY287" s="447"/>
      <c r="EZ287" s="447"/>
      <c r="FA287" s="447"/>
      <c r="FB287" s="447"/>
      <c r="FC287" s="444"/>
      <c r="FD287" s="444"/>
      <c r="FE287" s="444"/>
      <c r="FF287" s="444"/>
      <c r="FG287" s="444"/>
      <c r="FH287" s="444"/>
      <c r="FI287" s="444"/>
      <c r="FJ287" s="444"/>
      <c r="FK287" s="444"/>
      <c r="FL287" s="444"/>
      <c r="FM287" s="444"/>
      <c r="FN287" s="444"/>
      <c r="FO287" s="444"/>
      <c r="FP287" s="444"/>
      <c r="FQ287" s="444"/>
      <c r="FR287" s="444"/>
      <c r="FS287" s="444"/>
      <c r="FT287" s="444"/>
      <c r="FU287" s="444"/>
      <c r="FV287" s="444"/>
      <c r="FW287" s="444"/>
      <c r="FX287" s="444"/>
    </row>
    <row r="288" spans="1:180" hidden="1">
      <c r="A288" s="455"/>
      <c r="B288" s="455"/>
      <c r="C288" s="455"/>
      <c r="D288" s="455"/>
      <c r="E288" s="455"/>
      <c r="F288" s="455"/>
      <c r="G288" s="455"/>
      <c r="H288" s="455"/>
      <c r="I288" s="455"/>
      <c r="J288" s="455"/>
      <c r="K288" s="455"/>
      <c r="L288" s="455"/>
      <c r="M288" s="455"/>
      <c r="N288" s="455"/>
      <c r="O288" s="455"/>
      <c r="P288" s="455"/>
      <c r="Q288" s="455"/>
      <c r="R288" s="455"/>
      <c r="S288" s="455"/>
      <c r="T288" s="455"/>
      <c r="U288" s="455"/>
      <c r="V288" s="455"/>
      <c r="W288" s="455"/>
      <c r="X288" s="455"/>
      <c r="Y288" s="455"/>
      <c r="Z288" s="455"/>
      <c r="AA288" s="444"/>
      <c r="AB288" s="444"/>
      <c r="AC288" s="444"/>
      <c r="AD288" s="444"/>
      <c r="AE288" s="444"/>
      <c r="AF288" s="444"/>
      <c r="AG288" s="444"/>
      <c r="AH288" s="444"/>
      <c r="AI288" s="444"/>
      <c r="AJ288" s="444"/>
      <c r="AK288" s="444"/>
      <c r="AL288" s="444"/>
      <c r="AM288" s="444"/>
      <c r="AN288" s="444"/>
      <c r="AO288" s="444"/>
      <c r="AP288" s="444"/>
      <c r="AQ288" s="444"/>
      <c r="AR288" s="444"/>
      <c r="AS288" s="444"/>
      <c r="AT288" s="444"/>
      <c r="AU288" s="444"/>
      <c r="AV288" s="444"/>
      <c r="AW288" s="444"/>
      <c r="AX288" s="444"/>
      <c r="AY288" s="444"/>
      <c r="AZ288" s="444"/>
      <c r="BA288" s="444"/>
      <c r="BB288" s="444"/>
      <c r="BC288" s="444"/>
      <c r="BD288" s="444"/>
      <c r="BE288" s="444"/>
      <c r="BF288" s="444"/>
      <c r="BG288" s="444"/>
      <c r="BH288" s="444"/>
      <c r="BI288" s="444"/>
      <c r="BJ288" s="444"/>
      <c r="BK288" s="444"/>
      <c r="BL288" s="444"/>
      <c r="BM288" s="444"/>
      <c r="BN288" s="444"/>
      <c r="BO288" s="444"/>
      <c r="BP288" s="444"/>
      <c r="BQ288" s="444"/>
      <c r="BR288" s="444"/>
      <c r="BS288" s="444"/>
      <c r="BT288" s="444"/>
      <c r="BU288" s="444"/>
      <c r="BV288" s="444"/>
      <c r="BW288" s="444"/>
      <c r="BX288" s="444"/>
      <c r="BY288" s="444"/>
      <c r="BZ288" s="444"/>
      <c r="CA288" s="444"/>
      <c r="CB288" s="444"/>
      <c r="CC288" s="444"/>
      <c r="CD288" s="444"/>
      <c r="CE288" s="444"/>
      <c r="CF288" s="444"/>
      <c r="CG288" s="444"/>
      <c r="CH288" s="444"/>
      <c r="CI288" s="444"/>
      <c r="CJ288" s="444"/>
      <c r="CK288" s="444"/>
      <c r="CL288" s="444"/>
      <c r="CM288" s="444"/>
      <c r="CN288" s="444"/>
      <c r="CO288" s="444"/>
      <c r="CP288" s="444"/>
      <c r="CQ288" s="444"/>
      <c r="CR288" s="447"/>
      <c r="CS288" s="447"/>
      <c r="CT288" s="447"/>
      <c r="CU288" s="447"/>
      <c r="CV288" s="447"/>
      <c r="CW288" s="447"/>
      <c r="CX288" s="447"/>
      <c r="CY288" s="447"/>
      <c r="CZ288" s="447"/>
      <c r="DA288" s="447"/>
      <c r="DB288" s="447"/>
      <c r="DC288" s="447"/>
      <c r="DD288" s="447"/>
      <c r="DE288" s="447"/>
      <c r="DF288" s="447"/>
      <c r="DG288" s="447"/>
      <c r="DH288" s="447"/>
      <c r="DI288" s="447"/>
      <c r="DJ288" s="447"/>
      <c r="DK288" s="447"/>
      <c r="DL288" s="447"/>
      <c r="DM288" s="447"/>
      <c r="DN288" s="447"/>
      <c r="DO288" s="447"/>
      <c r="DP288" s="447"/>
      <c r="DQ288" s="447"/>
      <c r="DR288" s="447"/>
      <c r="DS288" s="447"/>
      <c r="DT288" s="447"/>
      <c r="DU288" s="447"/>
      <c r="DV288" s="447"/>
      <c r="DW288" s="447"/>
      <c r="DX288" s="447"/>
      <c r="DY288" s="447"/>
      <c r="DZ288" s="447"/>
      <c r="EA288" s="447"/>
      <c r="EB288" s="447"/>
      <c r="EC288" s="447"/>
      <c r="ED288" s="447"/>
      <c r="EE288" s="447"/>
      <c r="EF288" s="447"/>
      <c r="EG288" s="447"/>
      <c r="EH288" s="447"/>
      <c r="EI288" s="447"/>
      <c r="EJ288" s="447"/>
      <c r="EK288" s="447"/>
      <c r="EL288" s="447"/>
      <c r="EM288" s="447"/>
      <c r="EN288" s="447"/>
      <c r="EO288" s="447"/>
      <c r="EP288" s="447"/>
      <c r="EQ288" s="447"/>
      <c r="ER288" s="447"/>
      <c r="ES288" s="447"/>
      <c r="ET288" s="447"/>
      <c r="EU288" s="447"/>
      <c r="EV288" s="447"/>
      <c r="EW288" s="447"/>
      <c r="EX288" s="447"/>
      <c r="EY288" s="447"/>
      <c r="EZ288" s="447"/>
      <c r="FA288" s="447"/>
      <c r="FB288" s="447"/>
      <c r="FC288" s="444"/>
      <c r="FD288" s="444"/>
      <c r="FE288" s="444"/>
      <c r="FF288" s="444"/>
      <c r="FG288" s="444"/>
      <c r="FH288" s="444"/>
      <c r="FI288" s="444"/>
      <c r="FJ288" s="444"/>
      <c r="FK288" s="444"/>
      <c r="FL288" s="444"/>
      <c r="FM288" s="444"/>
      <c r="FN288" s="444"/>
      <c r="FO288" s="444"/>
      <c r="FP288" s="444"/>
      <c r="FQ288" s="444"/>
      <c r="FR288" s="444"/>
      <c r="FS288" s="444"/>
      <c r="FT288" s="444"/>
      <c r="FU288" s="444"/>
      <c r="FV288" s="444"/>
      <c r="FW288" s="444"/>
      <c r="FX288" s="444"/>
    </row>
  </sheetData>
  <sheetProtection password="CC0F" sheet="1" objects="1" scenarios="1" selectLockedCells="1"/>
  <dataConsolidate/>
  <mergeCells count="486">
    <mergeCell ref="N9:S9"/>
    <mergeCell ref="J5:P5"/>
    <mergeCell ref="D134:L134"/>
    <mergeCell ref="B127:C127"/>
    <mergeCell ref="A126:A127"/>
    <mergeCell ref="D133:E133"/>
    <mergeCell ref="F133:G133"/>
    <mergeCell ref="D126:E126"/>
    <mergeCell ref="F126:G126"/>
    <mergeCell ref="H126:I126"/>
    <mergeCell ref="A133:A134"/>
    <mergeCell ref="E11:I11"/>
    <mergeCell ref="J68:N68"/>
    <mergeCell ref="O68:T68"/>
    <mergeCell ref="O69:T69"/>
    <mergeCell ref="B133:C133"/>
    <mergeCell ref="R109:T109"/>
    <mergeCell ref="H133:I133"/>
    <mergeCell ref="J115:M115"/>
    <mergeCell ref="B126:C126"/>
    <mergeCell ref="A124:B125"/>
    <mergeCell ref="A131:B132"/>
    <mergeCell ref="D131:I131"/>
    <mergeCell ref="D132:I132"/>
    <mergeCell ref="J122:S122"/>
    <mergeCell ref="A122:C122"/>
    <mergeCell ref="A123:C123"/>
    <mergeCell ref="D122:I122"/>
    <mergeCell ref="A130:C130"/>
    <mergeCell ref="D130:I130"/>
    <mergeCell ref="D127:L127"/>
    <mergeCell ref="D124:I124"/>
    <mergeCell ref="D123:I123"/>
    <mergeCell ref="D125:I125"/>
    <mergeCell ref="Q55:R55"/>
    <mergeCell ref="M51:N51"/>
    <mergeCell ref="O60:P60"/>
    <mergeCell ref="S55:T55"/>
    <mergeCell ref="Q60:R60"/>
    <mergeCell ref="M52:N52"/>
    <mergeCell ref="S52:T52"/>
    <mergeCell ref="Q54:R54"/>
    <mergeCell ref="Q52:R52"/>
    <mergeCell ref="S60:T60"/>
    <mergeCell ref="S54:T54"/>
    <mergeCell ref="M55:N55"/>
    <mergeCell ref="M54:N54"/>
    <mergeCell ref="O55:P55"/>
    <mergeCell ref="O54:P54"/>
    <mergeCell ref="S59:T59"/>
    <mergeCell ref="O59:P59"/>
    <mergeCell ref="Q59:R59"/>
    <mergeCell ref="S41:T41"/>
    <mergeCell ref="S53:T53"/>
    <mergeCell ref="E21:J21"/>
    <mergeCell ref="P19:T19"/>
    <mergeCell ref="I19:O19"/>
    <mergeCell ref="I31:J31"/>
    <mergeCell ref="G50:H50"/>
    <mergeCell ref="I53:J53"/>
    <mergeCell ref="Q53:R53"/>
    <mergeCell ref="S42:T42"/>
    <mergeCell ref="E23:L23"/>
    <mergeCell ref="I46:J46"/>
    <mergeCell ref="K41:L41"/>
    <mergeCell ref="O41:P41"/>
    <mergeCell ref="O42:P42"/>
    <mergeCell ref="H24:I24"/>
    <mergeCell ref="Q43:R43"/>
    <mergeCell ref="Q41:R41"/>
    <mergeCell ref="K52:L52"/>
    <mergeCell ref="S43:T43"/>
    <mergeCell ref="E51:H51"/>
    <mergeCell ref="E44:F44"/>
    <mergeCell ref="E42:F42"/>
    <mergeCell ref="E43:F43"/>
    <mergeCell ref="S89:T89"/>
    <mergeCell ref="J80:M80"/>
    <mergeCell ref="O85:R85"/>
    <mergeCell ref="N74:P74"/>
    <mergeCell ref="N75:P75"/>
    <mergeCell ref="Q78:S78"/>
    <mergeCell ref="O89:R89"/>
    <mergeCell ref="Q76:S76"/>
    <mergeCell ref="N76:P76"/>
    <mergeCell ref="Q75:S75"/>
    <mergeCell ref="N77:P77"/>
    <mergeCell ref="Q77:S77"/>
    <mergeCell ref="S85:T85"/>
    <mergeCell ref="S86:T86"/>
    <mergeCell ref="Q74:S74"/>
    <mergeCell ref="J76:M76"/>
    <mergeCell ref="L84:S84"/>
    <mergeCell ref="N80:S80"/>
    <mergeCell ref="O61:P61"/>
    <mergeCell ref="Q61:R61"/>
    <mergeCell ref="N78:P78"/>
    <mergeCell ref="J74:M74"/>
    <mergeCell ref="K61:L61"/>
    <mergeCell ref="E67:H67"/>
    <mergeCell ref="M61:N61"/>
    <mergeCell ref="Q73:S73"/>
    <mergeCell ref="K60:L60"/>
    <mergeCell ref="E69:H69"/>
    <mergeCell ref="E68:H68"/>
    <mergeCell ref="I61:J61"/>
    <mergeCell ref="A68:D68"/>
    <mergeCell ref="A69:D69"/>
    <mergeCell ref="E60:F60"/>
    <mergeCell ref="S61:T61"/>
    <mergeCell ref="N73:P73"/>
    <mergeCell ref="A92:B92"/>
    <mergeCell ref="C92:G92"/>
    <mergeCell ref="H92:N92"/>
    <mergeCell ref="O92:R92"/>
    <mergeCell ref="A91:B91"/>
    <mergeCell ref="C91:G91"/>
    <mergeCell ref="H91:N91"/>
    <mergeCell ref="O91:R91"/>
    <mergeCell ref="S91:T91"/>
    <mergeCell ref="A90:B90"/>
    <mergeCell ref="C90:G90"/>
    <mergeCell ref="H90:N90"/>
    <mergeCell ref="O90:R90"/>
    <mergeCell ref="S90:T90"/>
    <mergeCell ref="A89:B89"/>
    <mergeCell ref="C89:G89"/>
    <mergeCell ref="H89:N89"/>
    <mergeCell ref="A86:B86"/>
    <mergeCell ref="A88:B88"/>
    <mergeCell ref="O93:R93"/>
    <mergeCell ref="R103:T103"/>
    <mergeCell ref="J102:M102"/>
    <mergeCell ref="N102:O102"/>
    <mergeCell ref="S92:T92"/>
    <mergeCell ref="P100:T101"/>
    <mergeCell ref="A94:B94"/>
    <mergeCell ref="C94:G94"/>
    <mergeCell ref="H94:N94"/>
    <mergeCell ref="O94:R94"/>
    <mergeCell ref="S94:T94"/>
    <mergeCell ref="S93:T93"/>
    <mergeCell ref="A93:B93"/>
    <mergeCell ref="C93:G93"/>
    <mergeCell ref="H93:N93"/>
    <mergeCell ref="A95:B95"/>
    <mergeCell ref="C95:G95"/>
    <mergeCell ref="H95:N95"/>
    <mergeCell ref="O95:R95"/>
    <mergeCell ref="S95:T95"/>
    <mergeCell ref="A103:B103"/>
    <mergeCell ref="C103:I103"/>
    <mergeCell ref="J103:M103"/>
    <mergeCell ref="N103:O103"/>
    <mergeCell ref="C88:G88"/>
    <mergeCell ref="H88:N88"/>
    <mergeCell ref="O88:R88"/>
    <mergeCell ref="O86:R86"/>
    <mergeCell ref="S88:T88"/>
    <mergeCell ref="H87:N87"/>
    <mergeCell ref="A87:B87"/>
    <mergeCell ref="C87:G87"/>
    <mergeCell ref="S87:T87"/>
    <mergeCell ref="O87:R87"/>
    <mergeCell ref="C85:G85"/>
    <mergeCell ref="H85:N85"/>
    <mergeCell ref="H86:N86"/>
    <mergeCell ref="E73:H73"/>
    <mergeCell ref="A85:B85"/>
    <mergeCell ref="A79:D79"/>
    <mergeCell ref="A75:D75"/>
    <mergeCell ref="A74:D74"/>
    <mergeCell ref="E74:H74"/>
    <mergeCell ref="B84:E84"/>
    <mergeCell ref="F84:K84"/>
    <mergeCell ref="E75:H75"/>
    <mergeCell ref="C86:G86"/>
    <mergeCell ref="J73:M73"/>
    <mergeCell ref="A78:D78"/>
    <mergeCell ref="J78:M78"/>
    <mergeCell ref="E80:H80"/>
    <mergeCell ref="A80:D80"/>
    <mergeCell ref="A77:D77"/>
    <mergeCell ref="A76:D76"/>
    <mergeCell ref="E77:H77"/>
    <mergeCell ref="E76:H76"/>
    <mergeCell ref="E79:H79"/>
    <mergeCell ref="E78:H78"/>
    <mergeCell ref="H57:I57"/>
    <mergeCell ref="G59:H59"/>
    <mergeCell ref="D59:D61"/>
    <mergeCell ref="E61:F61"/>
    <mergeCell ref="I55:J55"/>
    <mergeCell ref="Q42:R42"/>
    <mergeCell ref="E2:I2"/>
    <mergeCell ref="E3:I3"/>
    <mergeCell ref="A2:D2"/>
    <mergeCell ref="A3:D3"/>
    <mergeCell ref="A8:C9"/>
    <mergeCell ref="A5:D5"/>
    <mergeCell ref="A6:D7"/>
    <mergeCell ref="E8:M8"/>
    <mergeCell ref="J4:Q4"/>
    <mergeCell ref="J3:Q3"/>
    <mergeCell ref="G42:H42"/>
    <mergeCell ref="A4:D4"/>
    <mergeCell ref="E4:I4"/>
    <mergeCell ref="E5:I5"/>
    <mergeCell ref="O43:P43"/>
    <mergeCell ref="P27:T27"/>
    <mergeCell ref="I33:J33"/>
    <mergeCell ref="K25:O25"/>
    <mergeCell ref="A11:D11"/>
    <mergeCell ref="E9:M9"/>
    <mergeCell ref="P15:T15"/>
    <mergeCell ref="I18:J18"/>
    <mergeCell ref="E16:F16"/>
    <mergeCell ref="G18:H18"/>
    <mergeCell ref="E6:I6"/>
    <mergeCell ref="P25:T25"/>
    <mergeCell ref="N24:T24"/>
    <mergeCell ref="E7:I7"/>
    <mergeCell ref="P16:T16"/>
    <mergeCell ref="K14:O14"/>
    <mergeCell ref="E17:F17"/>
    <mergeCell ref="E19:H19"/>
    <mergeCell ref="K15:O15"/>
    <mergeCell ref="K16:O16"/>
    <mergeCell ref="E18:F18"/>
    <mergeCell ref="G16:J16"/>
    <mergeCell ref="G17:H17"/>
    <mergeCell ref="N12:T12"/>
    <mergeCell ref="E13:F13"/>
    <mergeCell ref="G13:J13"/>
    <mergeCell ref="H12:I12"/>
    <mergeCell ref="P14:T14"/>
    <mergeCell ref="P13:T13"/>
    <mergeCell ref="P26:T26"/>
    <mergeCell ref="G26:J26"/>
    <mergeCell ref="G14:J14"/>
    <mergeCell ref="A17:D18"/>
    <mergeCell ref="E15:F15"/>
    <mergeCell ref="G15:J15"/>
    <mergeCell ref="A15:D16"/>
    <mergeCell ref="I17:J17"/>
    <mergeCell ref="K13:O13"/>
    <mergeCell ref="A25:D26"/>
    <mergeCell ref="E25:F25"/>
    <mergeCell ref="E26:F26"/>
    <mergeCell ref="G25:J25"/>
    <mergeCell ref="K26:O26"/>
    <mergeCell ref="A24:D24"/>
    <mergeCell ref="A23:D23"/>
    <mergeCell ref="A12:D12"/>
    <mergeCell ref="A13:D14"/>
    <mergeCell ref="E14:F14"/>
    <mergeCell ref="E12:F12"/>
    <mergeCell ref="E24:F24"/>
    <mergeCell ref="E20:J20"/>
    <mergeCell ref="A33:D34"/>
    <mergeCell ref="A35:D35"/>
    <mergeCell ref="A31:D32"/>
    <mergeCell ref="E32:F32"/>
    <mergeCell ref="I32:J32"/>
    <mergeCell ref="E33:F33"/>
    <mergeCell ref="E34:F34"/>
    <mergeCell ref="G33:H33"/>
    <mergeCell ref="A19:C21"/>
    <mergeCell ref="A27:C29"/>
    <mergeCell ref="E27:H27"/>
    <mergeCell ref="I27:O27"/>
    <mergeCell ref="E29:J29"/>
    <mergeCell ref="E28:J28"/>
    <mergeCell ref="B51:D51"/>
    <mergeCell ref="E53:F53"/>
    <mergeCell ref="E52:F52"/>
    <mergeCell ref="E55:F55"/>
    <mergeCell ref="E54:F54"/>
    <mergeCell ref="G34:H34"/>
    <mergeCell ref="E31:F31"/>
    <mergeCell ref="E35:O35"/>
    <mergeCell ref="G32:H32"/>
    <mergeCell ref="G31:H31"/>
    <mergeCell ref="I34:J34"/>
    <mergeCell ref="G53:H53"/>
    <mergeCell ref="E50:F50"/>
    <mergeCell ref="B46:D46"/>
    <mergeCell ref="G41:H41"/>
    <mergeCell ref="E41:F41"/>
    <mergeCell ref="M43:N43"/>
    <mergeCell ref="K42:L42"/>
    <mergeCell ref="M42:N42"/>
    <mergeCell ref="I43:J43"/>
    <mergeCell ref="G44:H44"/>
    <mergeCell ref="M44:N44"/>
    <mergeCell ref="G48:H48"/>
    <mergeCell ref="M41:N41"/>
    <mergeCell ref="E47:F47"/>
    <mergeCell ref="G49:H49"/>
    <mergeCell ref="G47:H47"/>
    <mergeCell ref="E49:F49"/>
    <mergeCell ref="I41:J41"/>
    <mergeCell ref="M49:N49"/>
    <mergeCell ref="K49:L49"/>
    <mergeCell ref="I42:J42"/>
    <mergeCell ref="I49:J49"/>
    <mergeCell ref="G45:H45"/>
    <mergeCell ref="E48:F48"/>
    <mergeCell ref="E46:H46"/>
    <mergeCell ref="K51:L51"/>
    <mergeCell ref="K45:L45"/>
    <mergeCell ref="K44:L44"/>
    <mergeCell ref="I44:J44"/>
    <mergeCell ref="I45:J45"/>
    <mergeCell ref="O44:P44"/>
    <mergeCell ref="I47:J47"/>
    <mergeCell ref="I48:J48"/>
    <mergeCell ref="G43:H43"/>
    <mergeCell ref="K43:L43"/>
    <mergeCell ref="G52:H52"/>
    <mergeCell ref="G55:H55"/>
    <mergeCell ref="G54:H54"/>
    <mergeCell ref="A41:D45"/>
    <mergeCell ref="B47:D50"/>
    <mergeCell ref="B52:D55"/>
    <mergeCell ref="Q44:R44"/>
    <mergeCell ref="S44:T44"/>
    <mergeCell ref="M48:N48"/>
    <mergeCell ref="R46:S46"/>
    <mergeCell ref="Q48:R48"/>
    <mergeCell ref="Q47:R47"/>
    <mergeCell ref="S48:T48"/>
    <mergeCell ref="S47:T47"/>
    <mergeCell ref="O49:P49"/>
    <mergeCell ref="Q49:R49"/>
    <mergeCell ref="O47:P47"/>
    <mergeCell ref="M47:N47"/>
    <mergeCell ref="M45:N45"/>
    <mergeCell ref="M46:N46"/>
    <mergeCell ref="O48:P48"/>
    <mergeCell ref="K50:L50"/>
    <mergeCell ref="K48:L48"/>
    <mergeCell ref="K47:L47"/>
    <mergeCell ref="Q50:R50"/>
    <mergeCell ref="I60:J60"/>
    <mergeCell ref="I52:J52"/>
    <mergeCell ref="B134:C134"/>
    <mergeCell ref="E45:F45"/>
    <mergeCell ref="K46:L46"/>
    <mergeCell ref="A67:D67"/>
    <mergeCell ref="M50:N50"/>
    <mergeCell ref="I51:J51"/>
    <mergeCell ref="J77:M77"/>
    <mergeCell ref="K54:L54"/>
    <mergeCell ref="K55:L55"/>
    <mergeCell ref="K53:L53"/>
    <mergeCell ref="K59:L59"/>
    <mergeCell ref="I50:J50"/>
    <mergeCell ref="O52:P52"/>
    <mergeCell ref="R51:S51"/>
    <mergeCell ref="O50:P50"/>
    <mergeCell ref="S50:T50"/>
    <mergeCell ref="Q45:R45"/>
    <mergeCell ref="O45:P45"/>
    <mergeCell ref="S45:T45"/>
    <mergeCell ref="S49:T49"/>
    <mergeCell ref="O53:P53"/>
    <mergeCell ref="I59:J59"/>
    <mergeCell ref="A73:D73"/>
    <mergeCell ref="J75:M75"/>
    <mergeCell ref="H62:I62"/>
    <mergeCell ref="A65:D65"/>
    <mergeCell ref="M60:N60"/>
    <mergeCell ref="M59:N59"/>
    <mergeCell ref="M53:N53"/>
    <mergeCell ref="L56:M56"/>
    <mergeCell ref="B57:D57"/>
    <mergeCell ref="G61:H61"/>
    <mergeCell ref="B62:D62"/>
    <mergeCell ref="A56:A62"/>
    <mergeCell ref="H58:I58"/>
    <mergeCell ref="I56:J56"/>
    <mergeCell ref="E56:F56"/>
    <mergeCell ref="G56:H56"/>
    <mergeCell ref="E59:F59"/>
    <mergeCell ref="E65:I65"/>
    <mergeCell ref="B58:C61"/>
    <mergeCell ref="G60:H60"/>
    <mergeCell ref="I54:J54"/>
    <mergeCell ref="A46:A55"/>
    <mergeCell ref="B56:D56"/>
    <mergeCell ref="P103:Q103"/>
    <mergeCell ref="P102:Q102"/>
    <mergeCell ref="R102:T102"/>
    <mergeCell ref="A102:B102"/>
    <mergeCell ref="C102:I102"/>
    <mergeCell ref="A96:T96"/>
    <mergeCell ref="A100:O100"/>
    <mergeCell ref="R105:T105"/>
    <mergeCell ref="R104:T104"/>
    <mergeCell ref="R106:T106"/>
    <mergeCell ref="P106:Q106"/>
    <mergeCell ref="N106:O106"/>
    <mergeCell ref="N108:O108"/>
    <mergeCell ref="P104:Q104"/>
    <mergeCell ref="A104:B104"/>
    <mergeCell ref="C104:I104"/>
    <mergeCell ref="J104:M104"/>
    <mergeCell ref="N104:O104"/>
    <mergeCell ref="N107:O107"/>
    <mergeCell ref="C105:I105"/>
    <mergeCell ref="A105:B105"/>
    <mergeCell ref="A107:B107"/>
    <mergeCell ref="C107:I107"/>
    <mergeCell ref="J107:M107"/>
    <mergeCell ref="A106:B106"/>
    <mergeCell ref="J106:M106"/>
    <mergeCell ref="C106:I106"/>
    <mergeCell ref="J105:M105"/>
    <mergeCell ref="P105:Q105"/>
    <mergeCell ref="N105:O105"/>
    <mergeCell ref="P107:Q107"/>
    <mergeCell ref="R107:T107"/>
    <mergeCell ref="A110:B110"/>
    <mergeCell ref="C110:I110"/>
    <mergeCell ref="J110:M110"/>
    <mergeCell ref="N110:O110"/>
    <mergeCell ref="P110:Q110"/>
    <mergeCell ref="R110:T110"/>
    <mergeCell ref="P108:Q108"/>
    <mergeCell ref="A109:B109"/>
    <mergeCell ref="C109:I109"/>
    <mergeCell ref="J109:M109"/>
    <mergeCell ref="N109:O109"/>
    <mergeCell ref="P109:Q109"/>
    <mergeCell ref="A108:B108"/>
    <mergeCell ref="C108:I108"/>
    <mergeCell ref="J108:M108"/>
    <mergeCell ref="R108:T108"/>
    <mergeCell ref="A111:B111"/>
    <mergeCell ref="C111:I111"/>
    <mergeCell ref="J111:M111"/>
    <mergeCell ref="N111:O111"/>
    <mergeCell ref="P111:Q111"/>
    <mergeCell ref="R111:T111"/>
    <mergeCell ref="A112:B112"/>
    <mergeCell ref="C112:I112"/>
    <mergeCell ref="J112:M112"/>
    <mergeCell ref="N112:O112"/>
    <mergeCell ref="P112:Q112"/>
    <mergeCell ref="R112:T112"/>
    <mergeCell ref="A113:B113"/>
    <mergeCell ref="C113:I113"/>
    <mergeCell ref="J113:M113"/>
    <mergeCell ref="N113:O113"/>
    <mergeCell ref="P113:Q113"/>
    <mergeCell ref="R113:T113"/>
    <mergeCell ref="A114:B114"/>
    <mergeCell ref="C114:I114"/>
    <mergeCell ref="J114:M114"/>
    <mergeCell ref="N114:O114"/>
    <mergeCell ref="P114:Q114"/>
    <mergeCell ref="R114:T114"/>
    <mergeCell ref="N115:O115"/>
    <mergeCell ref="P115:Q115"/>
    <mergeCell ref="R115:T115"/>
    <mergeCell ref="A116:B116"/>
    <mergeCell ref="C116:I116"/>
    <mergeCell ref="J116:M116"/>
    <mergeCell ref="N116:O116"/>
    <mergeCell ref="P116:Q116"/>
    <mergeCell ref="R116:T116"/>
    <mergeCell ref="A115:B115"/>
    <mergeCell ref="C115:I115"/>
    <mergeCell ref="R118:T118"/>
    <mergeCell ref="A117:B117"/>
    <mergeCell ref="C117:I117"/>
    <mergeCell ref="J117:M117"/>
    <mergeCell ref="N117:O117"/>
    <mergeCell ref="P117:Q117"/>
    <mergeCell ref="R117:T117"/>
    <mergeCell ref="A118:B118"/>
    <mergeCell ref="C118:I118"/>
    <mergeCell ref="J118:M118"/>
    <mergeCell ref="N118:O118"/>
    <mergeCell ref="P118:Q118"/>
  </mergeCells>
  <phoneticPr fontId="2"/>
  <conditionalFormatting sqref="N80:S80">
    <cfRule type="cellIs" dxfId="3" priority="1" stopIfTrue="1" operator="lessThanOrEqual">
      <formula>0</formula>
    </cfRule>
  </conditionalFormatting>
  <dataValidations count="8">
    <dataValidation imeMode="disabled" allowBlank="1" showInputMessage="1" showErrorMessage="1" sqref="E74:H81 E2:I3 Q74:Q78 R46:S46 H62:I62 E34:J34 E32:J32 E18:J18 H12:I12 E12:F12 F62 H57:I58 F57:F58 R51:S51 L56:M56 P51 P46 N74:N78 D126:I126 A39:K39 D127:L127 D133:I133 D134:L134 L36:M39 E36:K36 E35:O35 E24:F24 H24:I24 N80:S80 O68:T68"/>
    <dataValidation type="whole" imeMode="disabled" operator="greaterThanOrEqual" allowBlank="1" showInputMessage="1" showErrorMessage="1" sqref="E65:I65">
      <formula1>0</formula1>
    </dataValidation>
    <dataValidation imeMode="fullKatakana" allowBlank="1" showInputMessage="1" showErrorMessage="1" sqref="E20:J20 E28:J28 E37:J37"/>
    <dataValidation imeMode="hiragana" allowBlank="1" showInputMessage="1" showErrorMessage="1" sqref="E9:M9 E29:J29 E16 E26:O26 E23:L23 D130:I132 G16:O16 P19 E14:O14 D124:I124 E21:J21 P27:T27 E11 K11:L11"/>
    <dataValidation type="whole" imeMode="disabled" allowBlank="1" showInputMessage="1" showErrorMessage="1" sqref="E5:I5">
      <formula1>0</formula1>
      <formula2>99999</formula2>
    </dataValidation>
    <dataValidation imeMode="off" allowBlank="1" showInputMessage="1" showErrorMessage="1" sqref="P104:P107 N104:N118 P108:Q119"/>
    <dataValidation imeMode="on" allowBlank="1" showInputMessage="1" showErrorMessage="1" sqref="E38:J38 D125:I125"/>
    <dataValidation imeMode="halfKatakana" allowBlank="1" showInputMessage="1" showErrorMessage="1" sqref="E8:M8"/>
  </dataValidations>
  <pageMargins left="0.39370078740157483" right="0.39370078740157483" top="0.39370078740157483" bottom="0.39370078740157483" header="0.31496062992125984" footer="0.31496062992125984"/>
  <pageSetup paperSize="9" scale="71" fitToHeight="3" orientation="portrait" r:id="rId1"/>
  <headerFooter alignWithMargins="0"/>
  <rowBreaks count="2" manualBreakCount="2">
    <brk id="45" max="19" man="1"/>
    <brk id="9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4</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4</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055" r:id="rId7" name="Drop Down 7">
              <controlPr defaultSize="0" autoLine="0" autoPict="0">
                <anchor moveWithCells="1">
                  <from>
                    <xdr:col>4</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2056" r:id="rId8" name="Drop Down 8">
              <controlPr defaultSize="0" autoLine="0" autoPict="0">
                <anchor moveWithCells="1">
                  <from>
                    <xdr:col>3</xdr:col>
                    <xdr:colOff>428625</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12</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058" r:id="rId10" name="Drop Down 10">
              <controlPr defaultSize="0" autoLine="0" autoPict="0">
                <anchor moveWithCells="1">
                  <from>
                    <xdr:col>4</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2059" r:id="rId11" name="Drop Down 11">
              <controlPr defaultSize="0" autoLine="0" autoPict="0">
                <anchor moveWithCells="1">
                  <from>
                    <xdr:col>4</xdr:col>
                    <xdr:colOff>0</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2060" r:id="rId12" name="Drop Down 12">
              <controlPr defaultSize="0" autoLine="0" autoPict="0">
                <anchor moveWithCells="1">
                  <from>
                    <xdr:col>12</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2061" r:id="rId13" name="Drop Down 13">
              <controlPr defaultSize="0" autoLine="0" autoPict="0">
                <anchor moveWithCells="1">
                  <from>
                    <xdr:col>4</xdr:col>
                    <xdr:colOff>0</xdr:colOff>
                    <xdr:row>55</xdr:row>
                    <xdr:rowOff>0</xdr:rowOff>
                  </from>
                  <to>
                    <xdr:col>6</xdr:col>
                    <xdr:colOff>0</xdr:colOff>
                    <xdr:row>56</xdr:row>
                    <xdr:rowOff>0</xdr:rowOff>
                  </to>
                </anchor>
              </controlPr>
            </control>
          </mc:Choice>
        </mc:AlternateContent>
        <mc:AlternateContent xmlns:mc="http://schemas.openxmlformats.org/markup-compatibility/2006">
          <mc:Choice Requires="x14">
            <control shapeId="2062" r:id="rId14" name="Drop Down 14">
              <controlPr defaultSize="0" autoLine="0" autoPict="0">
                <anchor moveWithCells="1">
                  <from>
                    <xdr:col>8</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2063" r:id="rId15" name="Drop Down 15">
              <controlPr defaultSize="0" autoLine="0" autoPict="0">
                <anchor moveWithCells="1">
                  <from>
                    <xdr:col>8</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2064" r:id="rId16" name="Drop Down 16">
              <controlPr defaultSize="0" autoLine="0" autoPict="0">
                <anchor moveWithCells="1">
                  <from>
                    <xdr:col>6</xdr:col>
                    <xdr:colOff>0</xdr:colOff>
                    <xdr:row>55</xdr:row>
                    <xdr:rowOff>0</xdr:rowOff>
                  </from>
                  <to>
                    <xdr:col>8</xdr:col>
                    <xdr:colOff>0</xdr:colOff>
                    <xdr:row>56</xdr:row>
                    <xdr:rowOff>0</xdr:rowOff>
                  </to>
                </anchor>
              </controlPr>
            </control>
          </mc:Choice>
        </mc:AlternateContent>
        <mc:AlternateContent xmlns:mc="http://schemas.openxmlformats.org/markup-compatibility/2006">
          <mc:Choice Requires="x14">
            <control shapeId="2067" r:id="rId17" name="Drop Down 19">
              <controlPr defaultSize="0" autoLine="0" autoPict="0">
                <anchor moveWithCells="1">
                  <from>
                    <xdr:col>18</xdr:col>
                    <xdr:colOff>0</xdr:colOff>
                    <xdr:row>85</xdr:row>
                    <xdr:rowOff>0</xdr:rowOff>
                  </from>
                  <to>
                    <xdr:col>20</xdr:col>
                    <xdr:colOff>0</xdr:colOff>
                    <xdr:row>86</xdr:row>
                    <xdr:rowOff>0</xdr:rowOff>
                  </to>
                </anchor>
              </controlPr>
            </control>
          </mc:Choice>
        </mc:AlternateContent>
        <mc:AlternateContent xmlns:mc="http://schemas.openxmlformats.org/markup-compatibility/2006">
          <mc:Choice Requires="x14">
            <control shapeId="2092" r:id="rId18" name="Drop Down 44">
              <controlPr defaultSize="0" autoLine="0" autoPict="0">
                <anchor moveWithCells="1">
                  <from>
                    <xdr:col>18</xdr:col>
                    <xdr:colOff>0</xdr:colOff>
                    <xdr:row>86</xdr:row>
                    <xdr:rowOff>0</xdr:rowOff>
                  </from>
                  <to>
                    <xdr:col>20</xdr:col>
                    <xdr:colOff>0</xdr:colOff>
                    <xdr:row>87</xdr:row>
                    <xdr:rowOff>0</xdr:rowOff>
                  </to>
                </anchor>
              </controlPr>
            </control>
          </mc:Choice>
        </mc:AlternateContent>
        <mc:AlternateContent xmlns:mc="http://schemas.openxmlformats.org/markup-compatibility/2006">
          <mc:Choice Requires="x14">
            <control shapeId="2093" r:id="rId19" name="Drop Down 45">
              <controlPr defaultSize="0" autoLine="0" autoPict="0">
                <anchor moveWithCells="1">
                  <from>
                    <xdr:col>18</xdr:col>
                    <xdr:colOff>0</xdr:colOff>
                    <xdr:row>87</xdr:row>
                    <xdr:rowOff>0</xdr:rowOff>
                  </from>
                  <to>
                    <xdr:col>20</xdr:col>
                    <xdr:colOff>0</xdr:colOff>
                    <xdr:row>88</xdr:row>
                    <xdr:rowOff>0</xdr:rowOff>
                  </to>
                </anchor>
              </controlPr>
            </control>
          </mc:Choice>
        </mc:AlternateContent>
        <mc:AlternateContent xmlns:mc="http://schemas.openxmlformats.org/markup-compatibility/2006">
          <mc:Choice Requires="x14">
            <control shapeId="2094" r:id="rId20" name="Drop Down 46">
              <controlPr defaultSize="0" autoLine="0" autoPict="0">
                <anchor moveWithCells="1">
                  <from>
                    <xdr:col>18</xdr:col>
                    <xdr:colOff>0</xdr:colOff>
                    <xdr:row>88</xdr:row>
                    <xdr:rowOff>0</xdr:rowOff>
                  </from>
                  <to>
                    <xdr:col>20</xdr:col>
                    <xdr:colOff>0</xdr:colOff>
                    <xdr:row>89</xdr:row>
                    <xdr:rowOff>0</xdr:rowOff>
                  </to>
                </anchor>
              </controlPr>
            </control>
          </mc:Choice>
        </mc:AlternateContent>
        <mc:AlternateContent xmlns:mc="http://schemas.openxmlformats.org/markup-compatibility/2006">
          <mc:Choice Requires="x14">
            <control shapeId="2095" r:id="rId21" name="Drop Down 47">
              <controlPr defaultSize="0" autoLine="0" autoPict="0">
                <anchor moveWithCells="1">
                  <from>
                    <xdr:col>18</xdr:col>
                    <xdr:colOff>0</xdr:colOff>
                    <xdr:row>90</xdr:row>
                    <xdr:rowOff>0</xdr:rowOff>
                  </from>
                  <to>
                    <xdr:col>20</xdr:col>
                    <xdr:colOff>0</xdr:colOff>
                    <xdr:row>91</xdr:row>
                    <xdr:rowOff>0</xdr:rowOff>
                  </to>
                </anchor>
              </controlPr>
            </control>
          </mc:Choice>
        </mc:AlternateContent>
        <mc:AlternateContent xmlns:mc="http://schemas.openxmlformats.org/markup-compatibility/2006">
          <mc:Choice Requires="x14">
            <control shapeId="2096" r:id="rId22" name="Drop Down 48">
              <controlPr defaultSize="0" autoLine="0" autoPict="0">
                <anchor moveWithCells="1">
                  <from>
                    <xdr:col>18</xdr:col>
                    <xdr:colOff>0</xdr:colOff>
                    <xdr:row>89</xdr:row>
                    <xdr:rowOff>0</xdr:rowOff>
                  </from>
                  <to>
                    <xdr:col>20</xdr:col>
                    <xdr:colOff>0</xdr:colOff>
                    <xdr:row>90</xdr:row>
                    <xdr:rowOff>0</xdr:rowOff>
                  </to>
                </anchor>
              </controlPr>
            </control>
          </mc:Choice>
        </mc:AlternateContent>
        <mc:AlternateContent xmlns:mc="http://schemas.openxmlformats.org/markup-compatibility/2006">
          <mc:Choice Requires="x14">
            <control shapeId="2097" r:id="rId23" name="Drop Down 49">
              <controlPr defaultSize="0" autoLine="0" autoPict="0">
                <anchor moveWithCells="1">
                  <from>
                    <xdr:col>18</xdr:col>
                    <xdr:colOff>0</xdr:colOff>
                    <xdr:row>91</xdr:row>
                    <xdr:rowOff>0</xdr:rowOff>
                  </from>
                  <to>
                    <xdr:col>20</xdr:col>
                    <xdr:colOff>0</xdr:colOff>
                    <xdr:row>92</xdr:row>
                    <xdr:rowOff>0</xdr:rowOff>
                  </to>
                </anchor>
              </controlPr>
            </control>
          </mc:Choice>
        </mc:AlternateContent>
        <mc:AlternateContent xmlns:mc="http://schemas.openxmlformats.org/markup-compatibility/2006">
          <mc:Choice Requires="x14">
            <control shapeId="2098" r:id="rId24" name="Drop Down 50">
              <controlPr defaultSize="0" autoLine="0" autoPict="0">
                <anchor moveWithCells="1">
                  <from>
                    <xdr:col>18</xdr:col>
                    <xdr:colOff>0</xdr:colOff>
                    <xdr:row>92</xdr:row>
                    <xdr:rowOff>0</xdr:rowOff>
                  </from>
                  <to>
                    <xdr:col>20</xdr:col>
                    <xdr:colOff>0</xdr:colOff>
                    <xdr:row>93</xdr:row>
                    <xdr:rowOff>0</xdr:rowOff>
                  </to>
                </anchor>
              </controlPr>
            </control>
          </mc:Choice>
        </mc:AlternateContent>
        <mc:AlternateContent xmlns:mc="http://schemas.openxmlformats.org/markup-compatibility/2006">
          <mc:Choice Requires="x14">
            <control shapeId="2112" r:id="rId25" name="Check Box 64">
              <controlPr defaultSize="0" autoFill="0" autoLine="0" autoPict="0">
                <anchor moveWithCells="1">
                  <from>
                    <xdr:col>4</xdr:col>
                    <xdr:colOff>57150</xdr:colOff>
                    <xdr:row>40</xdr:row>
                    <xdr:rowOff>0</xdr:rowOff>
                  </from>
                  <to>
                    <xdr:col>4</xdr:col>
                    <xdr:colOff>419100</xdr:colOff>
                    <xdr:row>41</xdr:row>
                    <xdr:rowOff>9525</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6</xdr:col>
                    <xdr:colOff>66675</xdr:colOff>
                    <xdr:row>40</xdr:row>
                    <xdr:rowOff>0</xdr:rowOff>
                  </from>
                  <to>
                    <xdr:col>6</xdr:col>
                    <xdr:colOff>428625</xdr:colOff>
                    <xdr:row>41</xdr:row>
                    <xdr:rowOff>9525</xdr:rowOff>
                  </to>
                </anchor>
              </controlPr>
            </control>
          </mc:Choice>
        </mc:AlternateContent>
        <mc:AlternateContent xmlns:mc="http://schemas.openxmlformats.org/markup-compatibility/2006">
          <mc:Choice Requires="x14">
            <control shapeId="2114" r:id="rId27" name="Check Box 66">
              <controlPr defaultSize="0" autoFill="0" autoLine="0" autoPict="0">
                <anchor moveWithCells="1">
                  <from>
                    <xdr:col>8</xdr:col>
                    <xdr:colOff>57150</xdr:colOff>
                    <xdr:row>40</xdr:row>
                    <xdr:rowOff>9525</xdr:rowOff>
                  </from>
                  <to>
                    <xdr:col>8</xdr:col>
                    <xdr:colOff>419100</xdr:colOff>
                    <xdr:row>41</xdr:row>
                    <xdr:rowOff>19050</xdr:rowOff>
                  </to>
                </anchor>
              </controlPr>
            </control>
          </mc:Choice>
        </mc:AlternateContent>
        <mc:AlternateContent xmlns:mc="http://schemas.openxmlformats.org/markup-compatibility/2006">
          <mc:Choice Requires="x14">
            <control shapeId="2115" r:id="rId28" name="Check Box 67">
              <controlPr defaultSize="0" autoFill="0" autoLine="0" autoPict="0">
                <anchor moveWithCells="1">
                  <from>
                    <xdr:col>10</xdr:col>
                    <xdr:colOff>76200</xdr:colOff>
                    <xdr:row>40</xdr:row>
                    <xdr:rowOff>0</xdr:rowOff>
                  </from>
                  <to>
                    <xdr:col>10</xdr:col>
                    <xdr:colOff>438150</xdr:colOff>
                    <xdr:row>41</xdr:row>
                    <xdr:rowOff>9525</xdr:rowOff>
                  </to>
                </anchor>
              </controlPr>
            </control>
          </mc:Choice>
        </mc:AlternateContent>
        <mc:AlternateContent xmlns:mc="http://schemas.openxmlformats.org/markup-compatibility/2006">
          <mc:Choice Requires="x14">
            <control shapeId="2116" r:id="rId29" name="Check Box 68">
              <controlPr defaultSize="0" autoFill="0" autoLine="0" autoPict="0">
                <anchor moveWithCells="1">
                  <from>
                    <xdr:col>12</xdr:col>
                    <xdr:colOff>76200</xdr:colOff>
                    <xdr:row>40</xdr:row>
                    <xdr:rowOff>0</xdr:rowOff>
                  </from>
                  <to>
                    <xdr:col>12</xdr:col>
                    <xdr:colOff>438150</xdr:colOff>
                    <xdr:row>41</xdr:row>
                    <xdr:rowOff>9525</xdr:rowOff>
                  </to>
                </anchor>
              </controlPr>
            </control>
          </mc:Choice>
        </mc:AlternateContent>
        <mc:AlternateContent xmlns:mc="http://schemas.openxmlformats.org/markup-compatibility/2006">
          <mc:Choice Requires="x14">
            <control shapeId="2117" r:id="rId30" name="Check Box 69">
              <controlPr defaultSize="0" autoFill="0" autoLine="0" autoPict="0">
                <anchor moveWithCells="1">
                  <from>
                    <xdr:col>14</xdr:col>
                    <xdr:colOff>76200</xdr:colOff>
                    <xdr:row>40</xdr:row>
                    <xdr:rowOff>9525</xdr:rowOff>
                  </from>
                  <to>
                    <xdr:col>14</xdr:col>
                    <xdr:colOff>438150</xdr:colOff>
                    <xdr:row>41</xdr:row>
                    <xdr:rowOff>9525</xdr:rowOff>
                  </to>
                </anchor>
              </controlPr>
            </control>
          </mc:Choice>
        </mc:AlternateContent>
        <mc:AlternateContent xmlns:mc="http://schemas.openxmlformats.org/markup-compatibility/2006">
          <mc:Choice Requires="x14">
            <control shapeId="2118" r:id="rId31" name="Check Box 70">
              <controlPr defaultSize="0" autoFill="0" autoLine="0" autoPict="0">
                <anchor moveWithCells="1">
                  <from>
                    <xdr:col>16</xdr:col>
                    <xdr:colOff>66675</xdr:colOff>
                    <xdr:row>40</xdr:row>
                    <xdr:rowOff>0</xdr:rowOff>
                  </from>
                  <to>
                    <xdr:col>16</xdr:col>
                    <xdr:colOff>390525</xdr:colOff>
                    <xdr:row>41</xdr:row>
                    <xdr:rowOff>9525</xdr:rowOff>
                  </to>
                </anchor>
              </controlPr>
            </control>
          </mc:Choice>
        </mc:AlternateContent>
        <mc:AlternateContent xmlns:mc="http://schemas.openxmlformats.org/markup-compatibility/2006">
          <mc:Choice Requires="x14">
            <control shapeId="2119" r:id="rId32" name="Check Box 71">
              <controlPr defaultSize="0" autoFill="0" autoLine="0" autoPict="0">
                <anchor moveWithCells="1">
                  <from>
                    <xdr:col>18</xdr:col>
                    <xdr:colOff>76200</xdr:colOff>
                    <xdr:row>39</xdr:row>
                    <xdr:rowOff>342900</xdr:rowOff>
                  </from>
                  <to>
                    <xdr:col>18</xdr:col>
                    <xdr:colOff>523875</xdr:colOff>
                    <xdr:row>41</xdr:row>
                    <xdr:rowOff>0</xdr:rowOff>
                  </to>
                </anchor>
              </controlPr>
            </control>
          </mc:Choice>
        </mc:AlternateContent>
        <mc:AlternateContent xmlns:mc="http://schemas.openxmlformats.org/markup-compatibility/2006">
          <mc:Choice Requires="x14">
            <control shapeId="2120" r:id="rId33" name="Check Box 72">
              <controlPr defaultSize="0" autoFill="0" autoLine="0" autoPict="0">
                <anchor moveWithCells="1">
                  <from>
                    <xdr:col>4</xdr:col>
                    <xdr:colOff>57150</xdr:colOff>
                    <xdr:row>41</xdr:row>
                    <xdr:rowOff>0</xdr:rowOff>
                  </from>
                  <to>
                    <xdr:col>4</xdr:col>
                    <xdr:colOff>419100</xdr:colOff>
                    <xdr:row>42</xdr:row>
                    <xdr:rowOff>9525</xdr:rowOff>
                  </to>
                </anchor>
              </controlPr>
            </control>
          </mc:Choice>
        </mc:AlternateContent>
        <mc:AlternateContent xmlns:mc="http://schemas.openxmlformats.org/markup-compatibility/2006">
          <mc:Choice Requires="x14">
            <control shapeId="2121" r:id="rId34" name="Check Box 73">
              <controlPr defaultSize="0" autoFill="0" autoLine="0" autoPict="0">
                <anchor moveWithCells="1">
                  <from>
                    <xdr:col>6</xdr:col>
                    <xdr:colOff>76200</xdr:colOff>
                    <xdr:row>41</xdr:row>
                    <xdr:rowOff>0</xdr:rowOff>
                  </from>
                  <to>
                    <xdr:col>6</xdr:col>
                    <xdr:colOff>438150</xdr:colOff>
                    <xdr:row>42</xdr:row>
                    <xdr:rowOff>0</xdr:rowOff>
                  </to>
                </anchor>
              </controlPr>
            </control>
          </mc:Choice>
        </mc:AlternateContent>
        <mc:AlternateContent xmlns:mc="http://schemas.openxmlformats.org/markup-compatibility/2006">
          <mc:Choice Requires="x14">
            <control shapeId="2122" r:id="rId35" name="Check Box 74">
              <controlPr defaultSize="0" autoFill="0" autoLine="0" autoPict="0">
                <anchor moveWithCells="1">
                  <from>
                    <xdr:col>8</xdr:col>
                    <xdr:colOff>76200</xdr:colOff>
                    <xdr:row>41</xdr:row>
                    <xdr:rowOff>0</xdr:rowOff>
                  </from>
                  <to>
                    <xdr:col>8</xdr:col>
                    <xdr:colOff>438150</xdr:colOff>
                    <xdr:row>42</xdr:row>
                    <xdr:rowOff>0</xdr:rowOff>
                  </to>
                </anchor>
              </controlPr>
            </control>
          </mc:Choice>
        </mc:AlternateContent>
        <mc:AlternateContent xmlns:mc="http://schemas.openxmlformats.org/markup-compatibility/2006">
          <mc:Choice Requires="x14">
            <control shapeId="2123" r:id="rId36" name="Check Box 75">
              <controlPr defaultSize="0" autoFill="0" autoLine="0" autoPict="0">
                <anchor moveWithCells="1">
                  <from>
                    <xdr:col>10</xdr:col>
                    <xdr:colOff>85725</xdr:colOff>
                    <xdr:row>41</xdr:row>
                    <xdr:rowOff>0</xdr:rowOff>
                  </from>
                  <to>
                    <xdr:col>10</xdr:col>
                    <xdr:colOff>447675</xdr:colOff>
                    <xdr:row>42</xdr:row>
                    <xdr:rowOff>0</xdr:rowOff>
                  </to>
                </anchor>
              </controlPr>
            </control>
          </mc:Choice>
        </mc:AlternateContent>
        <mc:AlternateContent xmlns:mc="http://schemas.openxmlformats.org/markup-compatibility/2006">
          <mc:Choice Requires="x14">
            <control shapeId="2124" r:id="rId37" name="Check Box 76">
              <controlPr defaultSize="0" autoFill="0" autoLine="0" autoPict="0">
                <anchor moveWithCells="1">
                  <from>
                    <xdr:col>12</xdr:col>
                    <xdr:colOff>76200</xdr:colOff>
                    <xdr:row>41</xdr:row>
                    <xdr:rowOff>0</xdr:rowOff>
                  </from>
                  <to>
                    <xdr:col>12</xdr:col>
                    <xdr:colOff>438150</xdr:colOff>
                    <xdr:row>42</xdr:row>
                    <xdr:rowOff>0</xdr:rowOff>
                  </to>
                </anchor>
              </controlPr>
            </control>
          </mc:Choice>
        </mc:AlternateContent>
        <mc:AlternateContent xmlns:mc="http://schemas.openxmlformats.org/markup-compatibility/2006">
          <mc:Choice Requires="x14">
            <control shapeId="2125" r:id="rId38" name="Check Box 77">
              <controlPr defaultSize="0" autoFill="0" autoLine="0" autoPict="0">
                <anchor moveWithCells="1">
                  <from>
                    <xdr:col>14</xdr:col>
                    <xdr:colOff>76200</xdr:colOff>
                    <xdr:row>41</xdr:row>
                    <xdr:rowOff>28575</xdr:rowOff>
                  </from>
                  <to>
                    <xdr:col>14</xdr:col>
                    <xdr:colOff>438150</xdr:colOff>
                    <xdr:row>41</xdr:row>
                    <xdr:rowOff>333375</xdr:rowOff>
                  </to>
                </anchor>
              </controlPr>
            </control>
          </mc:Choice>
        </mc:AlternateContent>
        <mc:AlternateContent xmlns:mc="http://schemas.openxmlformats.org/markup-compatibility/2006">
          <mc:Choice Requires="x14">
            <control shapeId="2126" r:id="rId39" name="Check Box 78">
              <controlPr defaultSize="0" autoFill="0" autoLine="0" autoPict="0">
                <anchor moveWithCells="1">
                  <from>
                    <xdr:col>18</xdr:col>
                    <xdr:colOff>76200</xdr:colOff>
                    <xdr:row>41</xdr:row>
                    <xdr:rowOff>19050</xdr:rowOff>
                  </from>
                  <to>
                    <xdr:col>18</xdr:col>
                    <xdr:colOff>523875</xdr:colOff>
                    <xdr:row>41</xdr:row>
                    <xdr:rowOff>333375</xdr:rowOff>
                  </to>
                </anchor>
              </controlPr>
            </control>
          </mc:Choice>
        </mc:AlternateContent>
        <mc:AlternateContent xmlns:mc="http://schemas.openxmlformats.org/markup-compatibility/2006">
          <mc:Choice Requires="x14">
            <control shapeId="2127" r:id="rId40" name="Check Box 79">
              <controlPr defaultSize="0" autoFill="0" autoLine="0" autoPict="0">
                <anchor moveWithCells="1">
                  <from>
                    <xdr:col>4</xdr:col>
                    <xdr:colOff>66675</xdr:colOff>
                    <xdr:row>42</xdr:row>
                    <xdr:rowOff>9525</xdr:rowOff>
                  </from>
                  <to>
                    <xdr:col>4</xdr:col>
                    <xdr:colOff>428625</xdr:colOff>
                    <xdr:row>43</xdr:row>
                    <xdr:rowOff>9525</xdr:rowOff>
                  </to>
                </anchor>
              </controlPr>
            </control>
          </mc:Choice>
        </mc:AlternateContent>
        <mc:AlternateContent xmlns:mc="http://schemas.openxmlformats.org/markup-compatibility/2006">
          <mc:Choice Requires="x14">
            <control shapeId="2128" r:id="rId41" name="Check Box 80">
              <controlPr defaultSize="0" autoFill="0" autoLine="0" autoPict="0">
                <anchor moveWithCells="1">
                  <from>
                    <xdr:col>6</xdr:col>
                    <xdr:colOff>66675</xdr:colOff>
                    <xdr:row>42</xdr:row>
                    <xdr:rowOff>9525</xdr:rowOff>
                  </from>
                  <to>
                    <xdr:col>6</xdr:col>
                    <xdr:colOff>428625</xdr:colOff>
                    <xdr:row>43</xdr:row>
                    <xdr:rowOff>9525</xdr:rowOff>
                  </to>
                </anchor>
              </controlPr>
            </control>
          </mc:Choice>
        </mc:AlternateContent>
        <mc:AlternateContent xmlns:mc="http://schemas.openxmlformats.org/markup-compatibility/2006">
          <mc:Choice Requires="x14">
            <control shapeId="2130" r:id="rId42" name="Check Box 82">
              <controlPr defaultSize="0" autoFill="0" autoLine="0" autoPict="0">
                <anchor moveWithCells="1">
                  <from>
                    <xdr:col>8</xdr:col>
                    <xdr:colOff>76200</xdr:colOff>
                    <xdr:row>42</xdr:row>
                    <xdr:rowOff>9525</xdr:rowOff>
                  </from>
                  <to>
                    <xdr:col>8</xdr:col>
                    <xdr:colOff>438150</xdr:colOff>
                    <xdr:row>43</xdr:row>
                    <xdr:rowOff>0</xdr:rowOff>
                  </to>
                </anchor>
              </controlPr>
            </control>
          </mc:Choice>
        </mc:AlternateContent>
        <mc:AlternateContent xmlns:mc="http://schemas.openxmlformats.org/markup-compatibility/2006">
          <mc:Choice Requires="x14">
            <control shapeId="2131" r:id="rId43" name="Check Box 83">
              <controlPr defaultSize="0" autoFill="0" autoLine="0" autoPict="0">
                <anchor moveWithCells="1">
                  <from>
                    <xdr:col>10</xdr:col>
                    <xdr:colOff>66675</xdr:colOff>
                    <xdr:row>42</xdr:row>
                    <xdr:rowOff>0</xdr:rowOff>
                  </from>
                  <to>
                    <xdr:col>10</xdr:col>
                    <xdr:colOff>428625</xdr:colOff>
                    <xdr:row>43</xdr:row>
                    <xdr:rowOff>0</xdr:rowOff>
                  </to>
                </anchor>
              </controlPr>
            </control>
          </mc:Choice>
        </mc:AlternateContent>
        <mc:AlternateContent xmlns:mc="http://schemas.openxmlformats.org/markup-compatibility/2006">
          <mc:Choice Requires="x14">
            <control shapeId="2132" r:id="rId44" name="Check Box 84">
              <controlPr defaultSize="0" autoFill="0" autoLine="0" autoPict="0">
                <anchor moveWithCells="1">
                  <from>
                    <xdr:col>14</xdr:col>
                    <xdr:colOff>66675</xdr:colOff>
                    <xdr:row>42</xdr:row>
                    <xdr:rowOff>0</xdr:rowOff>
                  </from>
                  <to>
                    <xdr:col>14</xdr:col>
                    <xdr:colOff>466725</xdr:colOff>
                    <xdr:row>42</xdr:row>
                    <xdr:rowOff>333375</xdr:rowOff>
                  </to>
                </anchor>
              </controlPr>
            </control>
          </mc:Choice>
        </mc:AlternateContent>
        <mc:AlternateContent xmlns:mc="http://schemas.openxmlformats.org/markup-compatibility/2006">
          <mc:Choice Requires="x14">
            <control shapeId="2133" r:id="rId45" name="Check Box 85">
              <controlPr defaultSize="0" autoFill="0" autoLine="0" autoPict="0">
                <anchor moveWithCells="1">
                  <from>
                    <xdr:col>12</xdr:col>
                    <xdr:colOff>66675</xdr:colOff>
                    <xdr:row>43</xdr:row>
                    <xdr:rowOff>0</xdr:rowOff>
                  </from>
                  <to>
                    <xdr:col>12</xdr:col>
                    <xdr:colOff>428625</xdr:colOff>
                    <xdr:row>44</xdr:row>
                    <xdr:rowOff>9525</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14</xdr:col>
                    <xdr:colOff>66675</xdr:colOff>
                    <xdr:row>43</xdr:row>
                    <xdr:rowOff>0</xdr:rowOff>
                  </from>
                  <to>
                    <xdr:col>14</xdr:col>
                    <xdr:colOff>428625</xdr:colOff>
                    <xdr:row>44</xdr:row>
                    <xdr:rowOff>0</xdr:rowOff>
                  </to>
                </anchor>
              </controlPr>
            </control>
          </mc:Choice>
        </mc:AlternateContent>
        <mc:AlternateContent xmlns:mc="http://schemas.openxmlformats.org/markup-compatibility/2006">
          <mc:Choice Requires="x14">
            <control shapeId="2135" r:id="rId47" name="Check Box 87">
              <controlPr defaultSize="0" autoFill="0" autoLine="0" autoPict="0">
                <anchor moveWithCells="1">
                  <from>
                    <xdr:col>16</xdr:col>
                    <xdr:colOff>76200</xdr:colOff>
                    <xdr:row>43</xdr:row>
                    <xdr:rowOff>0</xdr:rowOff>
                  </from>
                  <to>
                    <xdr:col>16</xdr:col>
                    <xdr:colOff>457200</xdr:colOff>
                    <xdr:row>44</xdr:row>
                    <xdr:rowOff>0</xdr:rowOff>
                  </to>
                </anchor>
              </controlPr>
            </control>
          </mc:Choice>
        </mc:AlternateContent>
        <mc:AlternateContent xmlns:mc="http://schemas.openxmlformats.org/markup-compatibility/2006">
          <mc:Choice Requires="x14">
            <control shapeId="2137" r:id="rId48" name="Check Box 89">
              <controlPr defaultSize="0" autoFill="0" autoLine="0" autoPict="0">
                <anchor moveWithCells="1">
                  <from>
                    <xdr:col>4</xdr:col>
                    <xdr:colOff>0</xdr:colOff>
                    <xdr:row>46</xdr:row>
                    <xdr:rowOff>0</xdr:rowOff>
                  </from>
                  <to>
                    <xdr:col>5</xdr:col>
                    <xdr:colOff>314325</xdr:colOff>
                    <xdr:row>47</xdr:row>
                    <xdr:rowOff>0</xdr:rowOff>
                  </to>
                </anchor>
              </controlPr>
            </control>
          </mc:Choice>
        </mc:AlternateContent>
        <mc:AlternateContent xmlns:mc="http://schemas.openxmlformats.org/markup-compatibility/2006">
          <mc:Choice Requires="x14">
            <control shapeId="2138" r:id="rId49" name="Check Box 90">
              <controlPr defaultSize="0" autoFill="0" autoLine="0" autoPict="0">
                <anchor moveWithCells="1">
                  <from>
                    <xdr:col>6</xdr:col>
                    <xdr:colOff>0</xdr:colOff>
                    <xdr:row>46</xdr:row>
                    <xdr:rowOff>0</xdr:rowOff>
                  </from>
                  <to>
                    <xdr:col>7</xdr:col>
                    <xdr:colOff>381000</xdr:colOff>
                    <xdr:row>47</xdr:row>
                    <xdr:rowOff>0</xdr:rowOff>
                  </to>
                </anchor>
              </controlPr>
            </control>
          </mc:Choice>
        </mc:AlternateContent>
        <mc:AlternateContent xmlns:mc="http://schemas.openxmlformats.org/markup-compatibility/2006">
          <mc:Choice Requires="x14">
            <control shapeId="2139" r:id="rId50" name="Check Box 91">
              <controlPr defaultSize="0" autoFill="0" autoLine="0" autoPict="0">
                <anchor moveWithCells="1">
                  <from>
                    <xdr:col>8</xdr:col>
                    <xdr:colOff>0</xdr:colOff>
                    <xdr:row>46</xdr:row>
                    <xdr:rowOff>0</xdr:rowOff>
                  </from>
                  <to>
                    <xdr:col>9</xdr:col>
                    <xdr:colOff>400050</xdr:colOff>
                    <xdr:row>47</xdr:row>
                    <xdr:rowOff>0</xdr:rowOff>
                  </to>
                </anchor>
              </controlPr>
            </control>
          </mc:Choice>
        </mc:AlternateContent>
        <mc:AlternateContent xmlns:mc="http://schemas.openxmlformats.org/markup-compatibility/2006">
          <mc:Choice Requires="x14">
            <control shapeId="2140" r:id="rId51" name="Check Box 92">
              <controlPr defaultSize="0" autoFill="0" autoLine="0" autoPict="0">
                <anchor moveWithCells="1">
                  <from>
                    <xdr:col>10</xdr:col>
                    <xdr:colOff>0</xdr:colOff>
                    <xdr:row>46</xdr:row>
                    <xdr:rowOff>0</xdr:rowOff>
                  </from>
                  <to>
                    <xdr:col>11</xdr:col>
                    <xdr:colOff>419100</xdr:colOff>
                    <xdr:row>47</xdr:row>
                    <xdr:rowOff>0</xdr:rowOff>
                  </to>
                </anchor>
              </controlPr>
            </control>
          </mc:Choice>
        </mc:AlternateContent>
        <mc:AlternateContent xmlns:mc="http://schemas.openxmlformats.org/markup-compatibility/2006">
          <mc:Choice Requires="x14">
            <control shapeId="2141" r:id="rId52" name="Check Box 93">
              <controlPr defaultSize="0" autoFill="0" autoLine="0" autoPict="0">
                <anchor moveWithCells="1">
                  <from>
                    <xdr:col>12</xdr:col>
                    <xdr:colOff>0</xdr:colOff>
                    <xdr:row>46</xdr:row>
                    <xdr:rowOff>0</xdr:rowOff>
                  </from>
                  <to>
                    <xdr:col>13</xdr:col>
                    <xdr:colOff>409575</xdr:colOff>
                    <xdr:row>47</xdr:row>
                    <xdr:rowOff>0</xdr:rowOff>
                  </to>
                </anchor>
              </controlPr>
            </control>
          </mc:Choice>
        </mc:AlternateContent>
        <mc:AlternateContent xmlns:mc="http://schemas.openxmlformats.org/markup-compatibility/2006">
          <mc:Choice Requires="x14">
            <control shapeId="2143" r:id="rId53" name="Check Box 95">
              <controlPr defaultSize="0" autoFill="0" autoLine="0" autoPict="0">
                <anchor moveWithCells="1">
                  <from>
                    <xdr:col>14</xdr:col>
                    <xdr:colOff>0</xdr:colOff>
                    <xdr:row>46</xdr:row>
                    <xdr:rowOff>0</xdr:rowOff>
                  </from>
                  <to>
                    <xdr:col>15</xdr:col>
                    <xdr:colOff>352425</xdr:colOff>
                    <xdr:row>47</xdr:row>
                    <xdr:rowOff>0</xdr:rowOff>
                  </to>
                </anchor>
              </controlPr>
            </control>
          </mc:Choice>
        </mc:AlternateContent>
        <mc:AlternateContent xmlns:mc="http://schemas.openxmlformats.org/markup-compatibility/2006">
          <mc:Choice Requires="x14">
            <control shapeId="2144" r:id="rId54" name="Check Box 96">
              <controlPr defaultSize="0" autoFill="0" autoLine="0" autoPict="0">
                <anchor moveWithCells="1">
                  <from>
                    <xdr:col>16</xdr:col>
                    <xdr:colOff>0</xdr:colOff>
                    <xdr:row>46</xdr:row>
                    <xdr:rowOff>0</xdr:rowOff>
                  </from>
                  <to>
                    <xdr:col>17</xdr:col>
                    <xdr:colOff>352425</xdr:colOff>
                    <xdr:row>47</xdr:row>
                    <xdr:rowOff>0</xdr:rowOff>
                  </to>
                </anchor>
              </controlPr>
            </control>
          </mc:Choice>
        </mc:AlternateContent>
        <mc:AlternateContent xmlns:mc="http://schemas.openxmlformats.org/markup-compatibility/2006">
          <mc:Choice Requires="x14">
            <control shapeId="2145" r:id="rId55" name="Check Box 97">
              <controlPr defaultSize="0" autoFill="0" autoLine="0" autoPict="0">
                <anchor moveWithCells="1">
                  <from>
                    <xdr:col>18</xdr:col>
                    <xdr:colOff>0</xdr:colOff>
                    <xdr:row>46</xdr:row>
                    <xdr:rowOff>0</xdr:rowOff>
                  </from>
                  <to>
                    <xdr:col>19</xdr:col>
                    <xdr:colOff>352425</xdr:colOff>
                    <xdr:row>47</xdr:row>
                    <xdr:rowOff>0</xdr:rowOff>
                  </to>
                </anchor>
              </controlPr>
            </control>
          </mc:Choice>
        </mc:AlternateContent>
        <mc:AlternateContent xmlns:mc="http://schemas.openxmlformats.org/markup-compatibility/2006">
          <mc:Choice Requires="x14">
            <control shapeId="2146" r:id="rId56" name="Check Box 98">
              <controlPr defaultSize="0" autoFill="0" autoLine="0" autoPict="0">
                <anchor moveWithCells="1">
                  <from>
                    <xdr:col>4</xdr:col>
                    <xdr:colOff>0</xdr:colOff>
                    <xdr:row>47</xdr:row>
                    <xdr:rowOff>0</xdr:rowOff>
                  </from>
                  <to>
                    <xdr:col>5</xdr:col>
                    <xdr:colOff>314325</xdr:colOff>
                    <xdr:row>48</xdr:row>
                    <xdr:rowOff>0</xdr:rowOff>
                  </to>
                </anchor>
              </controlPr>
            </control>
          </mc:Choice>
        </mc:AlternateContent>
        <mc:AlternateContent xmlns:mc="http://schemas.openxmlformats.org/markup-compatibility/2006">
          <mc:Choice Requires="x14">
            <control shapeId="2147" r:id="rId57" name="Check Box 99">
              <controlPr defaultSize="0" autoFill="0" autoLine="0" autoPict="0">
                <anchor moveWithCells="1">
                  <from>
                    <xdr:col>6</xdr:col>
                    <xdr:colOff>0</xdr:colOff>
                    <xdr:row>47</xdr:row>
                    <xdr:rowOff>0</xdr:rowOff>
                  </from>
                  <to>
                    <xdr:col>7</xdr:col>
                    <xdr:colOff>381000</xdr:colOff>
                    <xdr:row>48</xdr:row>
                    <xdr:rowOff>0</xdr:rowOff>
                  </to>
                </anchor>
              </controlPr>
            </control>
          </mc:Choice>
        </mc:AlternateContent>
        <mc:AlternateContent xmlns:mc="http://schemas.openxmlformats.org/markup-compatibility/2006">
          <mc:Choice Requires="x14">
            <control shapeId="2148" r:id="rId58" name="Check Box 100">
              <controlPr defaultSize="0" autoFill="0" autoLine="0" autoPict="0">
                <anchor moveWithCells="1">
                  <from>
                    <xdr:col>8</xdr:col>
                    <xdr:colOff>0</xdr:colOff>
                    <xdr:row>47</xdr:row>
                    <xdr:rowOff>0</xdr:rowOff>
                  </from>
                  <to>
                    <xdr:col>9</xdr:col>
                    <xdr:colOff>400050</xdr:colOff>
                    <xdr:row>48</xdr:row>
                    <xdr:rowOff>0</xdr:rowOff>
                  </to>
                </anchor>
              </controlPr>
            </control>
          </mc:Choice>
        </mc:AlternateContent>
        <mc:AlternateContent xmlns:mc="http://schemas.openxmlformats.org/markup-compatibility/2006">
          <mc:Choice Requires="x14">
            <control shapeId="2149" r:id="rId59" name="Check Box 101">
              <controlPr defaultSize="0" autoFill="0" autoLine="0" autoPict="0">
                <anchor moveWithCells="1">
                  <from>
                    <xdr:col>10</xdr:col>
                    <xdr:colOff>0</xdr:colOff>
                    <xdr:row>47</xdr:row>
                    <xdr:rowOff>0</xdr:rowOff>
                  </from>
                  <to>
                    <xdr:col>11</xdr:col>
                    <xdr:colOff>419100</xdr:colOff>
                    <xdr:row>48</xdr:row>
                    <xdr:rowOff>0</xdr:rowOff>
                  </to>
                </anchor>
              </controlPr>
            </control>
          </mc:Choice>
        </mc:AlternateContent>
        <mc:AlternateContent xmlns:mc="http://schemas.openxmlformats.org/markup-compatibility/2006">
          <mc:Choice Requires="x14">
            <control shapeId="2150" r:id="rId60" name="Check Box 102">
              <controlPr defaultSize="0" autoFill="0" autoLine="0" autoPict="0">
                <anchor moveWithCells="1">
                  <from>
                    <xdr:col>12</xdr:col>
                    <xdr:colOff>0</xdr:colOff>
                    <xdr:row>47</xdr:row>
                    <xdr:rowOff>0</xdr:rowOff>
                  </from>
                  <to>
                    <xdr:col>13</xdr:col>
                    <xdr:colOff>409575</xdr:colOff>
                    <xdr:row>48</xdr:row>
                    <xdr:rowOff>0</xdr:rowOff>
                  </to>
                </anchor>
              </controlPr>
            </control>
          </mc:Choice>
        </mc:AlternateContent>
        <mc:AlternateContent xmlns:mc="http://schemas.openxmlformats.org/markup-compatibility/2006">
          <mc:Choice Requires="x14">
            <control shapeId="2151" r:id="rId61" name="Check Box 103">
              <controlPr defaultSize="0" autoFill="0" autoLine="0" autoPict="0">
                <anchor moveWithCells="1">
                  <from>
                    <xdr:col>14</xdr:col>
                    <xdr:colOff>0</xdr:colOff>
                    <xdr:row>47</xdr:row>
                    <xdr:rowOff>0</xdr:rowOff>
                  </from>
                  <to>
                    <xdr:col>15</xdr:col>
                    <xdr:colOff>352425</xdr:colOff>
                    <xdr:row>48</xdr:row>
                    <xdr:rowOff>0</xdr:rowOff>
                  </to>
                </anchor>
              </controlPr>
            </control>
          </mc:Choice>
        </mc:AlternateContent>
        <mc:AlternateContent xmlns:mc="http://schemas.openxmlformats.org/markup-compatibility/2006">
          <mc:Choice Requires="x14">
            <control shapeId="2152" r:id="rId62" name="Check Box 104">
              <controlPr defaultSize="0" autoFill="0" autoLine="0" autoPict="0">
                <anchor moveWithCells="1">
                  <from>
                    <xdr:col>16</xdr:col>
                    <xdr:colOff>0</xdr:colOff>
                    <xdr:row>47</xdr:row>
                    <xdr:rowOff>0</xdr:rowOff>
                  </from>
                  <to>
                    <xdr:col>17</xdr:col>
                    <xdr:colOff>352425</xdr:colOff>
                    <xdr:row>48</xdr:row>
                    <xdr:rowOff>0</xdr:rowOff>
                  </to>
                </anchor>
              </controlPr>
            </control>
          </mc:Choice>
        </mc:AlternateContent>
        <mc:AlternateContent xmlns:mc="http://schemas.openxmlformats.org/markup-compatibility/2006">
          <mc:Choice Requires="x14">
            <control shapeId="2153" r:id="rId63" name="Check Box 105">
              <controlPr defaultSize="0" autoFill="0" autoLine="0" autoPict="0">
                <anchor moveWithCells="1">
                  <from>
                    <xdr:col>18</xdr:col>
                    <xdr:colOff>0</xdr:colOff>
                    <xdr:row>47</xdr:row>
                    <xdr:rowOff>0</xdr:rowOff>
                  </from>
                  <to>
                    <xdr:col>19</xdr:col>
                    <xdr:colOff>352425</xdr:colOff>
                    <xdr:row>48</xdr:row>
                    <xdr:rowOff>0</xdr:rowOff>
                  </to>
                </anchor>
              </controlPr>
            </control>
          </mc:Choice>
        </mc:AlternateContent>
        <mc:AlternateContent xmlns:mc="http://schemas.openxmlformats.org/markup-compatibility/2006">
          <mc:Choice Requires="x14">
            <control shapeId="2154" r:id="rId64" name="Check Box 106">
              <controlPr defaultSize="0" autoFill="0" autoLine="0" autoPict="0">
                <anchor moveWithCells="1">
                  <from>
                    <xdr:col>4</xdr:col>
                    <xdr:colOff>0</xdr:colOff>
                    <xdr:row>48</xdr:row>
                    <xdr:rowOff>0</xdr:rowOff>
                  </from>
                  <to>
                    <xdr:col>5</xdr:col>
                    <xdr:colOff>314325</xdr:colOff>
                    <xdr:row>49</xdr:row>
                    <xdr:rowOff>0</xdr:rowOff>
                  </to>
                </anchor>
              </controlPr>
            </control>
          </mc:Choice>
        </mc:AlternateContent>
        <mc:AlternateContent xmlns:mc="http://schemas.openxmlformats.org/markup-compatibility/2006">
          <mc:Choice Requires="x14">
            <control shapeId="2155" r:id="rId65" name="Check Box 107">
              <controlPr defaultSize="0" autoFill="0" autoLine="0" autoPict="0">
                <anchor moveWithCells="1">
                  <from>
                    <xdr:col>6</xdr:col>
                    <xdr:colOff>0</xdr:colOff>
                    <xdr:row>48</xdr:row>
                    <xdr:rowOff>0</xdr:rowOff>
                  </from>
                  <to>
                    <xdr:col>7</xdr:col>
                    <xdr:colOff>381000</xdr:colOff>
                    <xdr:row>49</xdr:row>
                    <xdr:rowOff>0</xdr:rowOff>
                  </to>
                </anchor>
              </controlPr>
            </control>
          </mc:Choice>
        </mc:AlternateContent>
        <mc:AlternateContent xmlns:mc="http://schemas.openxmlformats.org/markup-compatibility/2006">
          <mc:Choice Requires="x14">
            <control shapeId="2156" r:id="rId66" name="Check Box 108">
              <controlPr defaultSize="0" autoFill="0" autoLine="0" autoPict="0">
                <anchor moveWithCells="1">
                  <from>
                    <xdr:col>8</xdr:col>
                    <xdr:colOff>0</xdr:colOff>
                    <xdr:row>48</xdr:row>
                    <xdr:rowOff>0</xdr:rowOff>
                  </from>
                  <to>
                    <xdr:col>9</xdr:col>
                    <xdr:colOff>400050</xdr:colOff>
                    <xdr:row>49</xdr:row>
                    <xdr:rowOff>0</xdr:rowOff>
                  </to>
                </anchor>
              </controlPr>
            </control>
          </mc:Choice>
        </mc:AlternateContent>
        <mc:AlternateContent xmlns:mc="http://schemas.openxmlformats.org/markup-compatibility/2006">
          <mc:Choice Requires="x14">
            <control shapeId="2157" r:id="rId67" name="Check Box 109">
              <controlPr defaultSize="0" autoFill="0" autoLine="0" autoPict="0">
                <anchor moveWithCells="1">
                  <from>
                    <xdr:col>10</xdr:col>
                    <xdr:colOff>0</xdr:colOff>
                    <xdr:row>48</xdr:row>
                    <xdr:rowOff>0</xdr:rowOff>
                  </from>
                  <to>
                    <xdr:col>11</xdr:col>
                    <xdr:colOff>419100</xdr:colOff>
                    <xdr:row>49</xdr:row>
                    <xdr:rowOff>0</xdr:rowOff>
                  </to>
                </anchor>
              </controlPr>
            </control>
          </mc:Choice>
        </mc:AlternateContent>
        <mc:AlternateContent xmlns:mc="http://schemas.openxmlformats.org/markup-compatibility/2006">
          <mc:Choice Requires="x14">
            <control shapeId="2158" r:id="rId68" name="Check Box 110">
              <controlPr defaultSize="0" autoFill="0" autoLine="0" autoPict="0">
                <anchor moveWithCells="1">
                  <from>
                    <xdr:col>12</xdr:col>
                    <xdr:colOff>0</xdr:colOff>
                    <xdr:row>48</xdr:row>
                    <xdr:rowOff>0</xdr:rowOff>
                  </from>
                  <to>
                    <xdr:col>13</xdr:col>
                    <xdr:colOff>409575</xdr:colOff>
                    <xdr:row>49</xdr:row>
                    <xdr:rowOff>0</xdr:rowOff>
                  </to>
                </anchor>
              </controlPr>
            </control>
          </mc:Choice>
        </mc:AlternateContent>
        <mc:AlternateContent xmlns:mc="http://schemas.openxmlformats.org/markup-compatibility/2006">
          <mc:Choice Requires="x14">
            <control shapeId="2159" r:id="rId69" name="Check Box 111">
              <controlPr defaultSize="0" autoFill="0" autoLine="0" autoPict="0">
                <anchor moveWithCells="1">
                  <from>
                    <xdr:col>14</xdr:col>
                    <xdr:colOff>0</xdr:colOff>
                    <xdr:row>48</xdr:row>
                    <xdr:rowOff>0</xdr:rowOff>
                  </from>
                  <to>
                    <xdr:col>15</xdr:col>
                    <xdr:colOff>352425</xdr:colOff>
                    <xdr:row>49</xdr:row>
                    <xdr:rowOff>0</xdr:rowOff>
                  </to>
                </anchor>
              </controlPr>
            </control>
          </mc:Choice>
        </mc:AlternateContent>
        <mc:AlternateContent xmlns:mc="http://schemas.openxmlformats.org/markup-compatibility/2006">
          <mc:Choice Requires="x14">
            <control shapeId="2160" r:id="rId70" name="Check Box 112">
              <controlPr defaultSize="0" autoFill="0" autoLine="0" autoPict="0">
                <anchor moveWithCells="1">
                  <from>
                    <xdr:col>16</xdr:col>
                    <xdr:colOff>0</xdr:colOff>
                    <xdr:row>48</xdr:row>
                    <xdr:rowOff>0</xdr:rowOff>
                  </from>
                  <to>
                    <xdr:col>17</xdr:col>
                    <xdr:colOff>352425</xdr:colOff>
                    <xdr:row>49</xdr:row>
                    <xdr:rowOff>0</xdr:rowOff>
                  </to>
                </anchor>
              </controlPr>
            </control>
          </mc:Choice>
        </mc:AlternateContent>
        <mc:AlternateContent xmlns:mc="http://schemas.openxmlformats.org/markup-compatibility/2006">
          <mc:Choice Requires="x14">
            <control shapeId="2161" r:id="rId71" name="Check Box 113">
              <controlPr defaultSize="0" autoFill="0" autoLine="0" autoPict="0">
                <anchor moveWithCells="1">
                  <from>
                    <xdr:col>18</xdr:col>
                    <xdr:colOff>0</xdr:colOff>
                    <xdr:row>48</xdr:row>
                    <xdr:rowOff>0</xdr:rowOff>
                  </from>
                  <to>
                    <xdr:col>19</xdr:col>
                    <xdr:colOff>352425</xdr:colOff>
                    <xdr:row>49</xdr:row>
                    <xdr:rowOff>0</xdr:rowOff>
                  </to>
                </anchor>
              </controlPr>
            </control>
          </mc:Choice>
        </mc:AlternateContent>
        <mc:AlternateContent xmlns:mc="http://schemas.openxmlformats.org/markup-compatibility/2006">
          <mc:Choice Requires="x14">
            <control shapeId="2162" r:id="rId72" name="Check Box 114">
              <controlPr defaultSize="0" autoFill="0" autoLine="0" autoPict="0">
                <anchor moveWithCells="1">
                  <from>
                    <xdr:col>4</xdr:col>
                    <xdr:colOff>0</xdr:colOff>
                    <xdr:row>49</xdr:row>
                    <xdr:rowOff>0</xdr:rowOff>
                  </from>
                  <to>
                    <xdr:col>5</xdr:col>
                    <xdr:colOff>314325</xdr:colOff>
                    <xdr:row>50</xdr:row>
                    <xdr:rowOff>0</xdr:rowOff>
                  </to>
                </anchor>
              </controlPr>
            </control>
          </mc:Choice>
        </mc:AlternateContent>
        <mc:AlternateContent xmlns:mc="http://schemas.openxmlformats.org/markup-compatibility/2006">
          <mc:Choice Requires="x14">
            <control shapeId="2163" r:id="rId73" name="Check Box 115">
              <controlPr defaultSize="0" autoFill="0" autoLine="0" autoPict="0">
                <anchor moveWithCells="1">
                  <from>
                    <xdr:col>6</xdr:col>
                    <xdr:colOff>0</xdr:colOff>
                    <xdr:row>49</xdr:row>
                    <xdr:rowOff>0</xdr:rowOff>
                  </from>
                  <to>
                    <xdr:col>7</xdr:col>
                    <xdr:colOff>352425</xdr:colOff>
                    <xdr:row>50</xdr:row>
                    <xdr:rowOff>0</xdr:rowOff>
                  </to>
                </anchor>
              </controlPr>
            </control>
          </mc:Choice>
        </mc:AlternateContent>
        <mc:AlternateContent xmlns:mc="http://schemas.openxmlformats.org/markup-compatibility/2006">
          <mc:Choice Requires="x14">
            <control shapeId="2164" r:id="rId74" name="Check Box 116">
              <controlPr defaultSize="0" autoFill="0" autoLine="0" autoPict="0">
                <anchor moveWithCells="1">
                  <from>
                    <xdr:col>8</xdr:col>
                    <xdr:colOff>0</xdr:colOff>
                    <xdr:row>49</xdr:row>
                    <xdr:rowOff>0</xdr:rowOff>
                  </from>
                  <to>
                    <xdr:col>9</xdr:col>
                    <xdr:colOff>400050</xdr:colOff>
                    <xdr:row>50</xdr:row>
                    <xdr:rowOff>0</xdr:rowOff>
                  </to>
                </anchor>
              </controlPr>
            </control>
          </mc:Choice>
        </mc:AlternateContent>
        <mc:AlternateContent xmlns:mc="http://schemas.openxmlformats.org/markup-compatibility/2006">
          <mc:Choice Requires="x14">
            <control shapeId="2165" r:id="rId75" name="Check Box 117">
              <controlPr defaultSize="0" autoFill="0" autoLine="0" autoPict="0">
                <anchor moveWithCells="1">
                  <from>
                    <xdr:col>10</xdr:col>
                    <xdr:colOff>0</xdr:colOff>
                    <xdr:row>49</xdr:row>
                    <xdr:rowOff>0</xdr:rowOff>
                  </from>
                  <to>
                    <xdr:col>11</xdr:col>
                    <xdr:colOff>419100</xdr:colOff>
                    <xdr:row>50</xdr:row>
                    <xdr:rowOff>0</xdr:rowOff>
                  </to>
                </anchor>
              </controlPr>
            </control>
          </mc:Choice>
        </mc:AlternateContent>
        <mc:AlternateContent xmlns:mc="http://schemas.openxmlformats.org/markup-compatibility/2006">
          <mc:Choice Requires="x14">
            <control shapeId="2194" r:id="rId76" name="Check Box 146">
              <controlPr defaultSize="0" autoFill="0" autoLine="0" autoPict="0">
                <anchor moveWithCells="1">
                  <from>
                    <xdr:col>4</xdr:col>
                    <xdr:colOff>0</xdr:colOff>
                    <xdr:row>51</xdr:row>
                    <xdr:rowOff>0</xdr:rowOff>
                  </from>
                  <to>
                    <xdr:col>5</xdr:col>
                    <xdr:colOff>304800</xdr:colOff>
                    <xdr:row>52</xdr:row>
                    <xdr:rowOff>0</xdr:rowOff>
                  </to>
                </anchor>
              </controlPr>
            </control>
          </mc:Choice>
        </mc:AlternateContent>
        <mc:AlternateContent xmlns:mc="http://schemas.openxmlformats.org/markup-compatibility/2006">
          <mc:Choice Requires="x14">
            <control shapeId="2195" r:id="rId77" name="Check Box 147">
              <controlPr defaultSize="0" autoFill="0" autoLine="0" autoPict="0">
                <anchor moveWithCells="1">
                  <from>
                    <xdr:col>6</xdr:col>
                    <xdr:colOff>0</xdr:colOff>
                    <xdr:row>51</xdr:row>
                    <xdr:rowOff>0</xdr:rowOff>
                  </from>
                  <to>
                    <xdr:col>7</xdr:col>
                    <xdr:colOff>428625</xdr:colOff>
                    <xdr:row>52</xdr:row>
                    <xdr:rowOff>0</xdr:rowOff>
                  </to>
                </anchor>
              </controlPr>
            </control>
          </mc:Choice>
        </mc:AlternateContent>
        <mc:AlternateContent xmlns:mc="http://schemas.openxmlformats.org/markup-compatibility/2006">
          <mc:Choice Requires="x14">
            <control shapeId="2196" r:id="rId78" name="Check Box 148">
              <controlPr defaultSize="0" autoFill="0" autoLine="0" autoPict="0">
                <anchor moveWithCells="1">
                  <from>
                    <xdr:col>8</xdr:col>
                    <xdr:colOff>0</xdr:colOff>
                    <xdr:row>51</xdr:row>
                    <xdr:rowOff>0</xdr:rowOff>
                  </from>
                  <to>
                    <xdr:col>9</xdr:col>
                    <xdr:colOff>438150</xdr:colOff>
                    <xdr:row>52</xdr:row>
                    <xdr:rowOff>0</xdr:rowOff>
                  </to>
                </anchor>
              </controlPr>
            </control>
          </mc:Choice>
        </mc:AlternateContent>
        <mc:AlternateContent xmlns:mc="http://schemas.openxmlformats.org/markup-compatibility/2006">
          <mc:Choice Requires="x14">
            <control shapeId="2197" r:id="rId79" name="Check Box 149">
              <controlPr defaultSize="0" autoFill="0" autoLine="0" autoPict="0">
                <anchor moveWithCells="1">
                  <from>
                    <xdr:col>10</xdr:col>
                    <xdr:colOff>0</xdr:colOff>
                    <xdr:row>51</xdr:row>
                    <xdr:rowOff>0</xdr:rowOff>
                  </from>
                  <to>
                    <xdr:col>11</xdr:col>
                    <xdr:colOff>438150</xdr:colOff>
                    <xdr:row>52</xdr:row>
                    <xdr:rowOff>0</xdr:rowOff>
                  </to>
                </anchor>
              </controlPr>
            </control>
          </mc:Choice>
        </mc:AlternateContent>
        <mc:AlternateContent xmlns:mc="http://schemas.openxmlformats.org/markup-compatibility/2006">
          <mc:Choice Requires="x14">
            <control shapeId="2198" r:id="rId80" name="Check Box 150">
              <controlPr defaultSize="0" autoFill="0" autoLine="0" autoPict="0">
                <anchor moveWithCells="1">
                  <from>
                    <xdr:col>12</xdr:col>
                    <xdr:colOff>0</xdr:colOff>
                    <xdr:row>51</xdr:row>
                    <xdr:rowOff>0</xdr:rowOff>
                  </from>
                  <to>
                    <xdr:col>13</xdr:col>
                    <xdr:colOff>400050</xdr:colOff>
                    <xdr:row>52</xdr:row>
                    <xdr:rowOff>0</xdr:rowOff>
                  </to>
                </anchor>
              </controlPr>
            </control>
          </mc:Choice>
        </mc:AlternateContent>
        <mc:AlternateContent xmlns:mc="http://schemas.openxmlformats.org/markup-compatibility/2006">
          <mc:Choice Requires="x14">
            <control shapeId="2199" r:id="rId81" name="Check Box 151">
              <controlPr defaultSize="0" autoFill="0" autoLine="0" autoPict="0">
                <anchor moveWithCells="1">
                  <from>
                    <xdr:col>14</xdr:col>
                    <xdr:colOff>0</xdr:colOff>
                    <xdr:row>51</xdr:row>
                    <xdr:rowOff>0</xdr:rowOff>
                  </from>
                  <to>
                    <xdr:col>15</xdr:col>
                    <xdr:colOff>409575</xdr:colOff>
                    <xdr:row>52</xdr:row>
                    <xdr:rowOff>0</xdr:rowOff>
                  </to>
                </anchor>
              </controlPr>
            </control>
          </mc:Choice>
        </mc:AlternateContent>
        <mc:AlternateContent xmlns:mc="http://schemas.openxmlformats.org/markup-compatibility/2006">
          <mc:Choice Requires="x14">
            <control shapeId="2200" r:id="rId82" name="Check Box 152">
              <controlPr defaultSize="0" autoFill="0" autoLine="0" autoPict="0">
                <anchor moveWithCells="1">
                  <from>
                    <xdr:col>16</xdr:col>
                    <xdr:colOff>0</xdr:colOff>
                    <xdr:row>51</xdr:row>
                    <xdr:rowOff>0</xdr:rowOff>
                  </from>
                  <to>
                    <xdr:col>17</xdr:col>
                    <xdr:colOff>333375</xdr:colOff>
                    <xdr:row>52</xdr:row>
                    <xdr:rowOff>0</xdr:rowOff>
                  </to>
                </anchor>
              </controlPr>
            </control>
          </mc:Choice>
        </mc:AlternateContent>
        <mc:AlternateContent xmlns:mc="http://schemas.openxmlformats.org/markup-compatibility/2006">
          <mc:Choice Requires="x14">
            <control shapeId="2201" r:id="rId83" name="Check Box 153">
              <controlPr defaultSize="0" autoFill="0" autoLine="0" autoPict="0">
                <anchor moveWithCells="1">
                  <from>
                    <xdr:col>18</xdr:col>
                    <xdr:colOff>0</xdr:colOff>
                    <xdr:row>51</xdr:row>
                    <xdr:rowOff>0</xdr:rowOff>
                  </from>
                  <to>
                    <xdr:col>19</xdr:col>
                    <xdr:colOff>257175</xdr:colOff>
                    <xdr:row>52</xdr:row>
                    <xdr:rowOff>0</xdr:rowOff>
                  </to>
                </anchor>
              </controlPr>
            </control>
          </mc:Choice>
        </mc:AlternateContent>
        <mc:AlternateContent xmlns:mc="http://schemas.openxmlformats.org/markup-compatibility/2006">
          <mc:Choice Requires="x14">
            <control shapeId="2202" r:id="rId84" name="Check Box 154">
              <controlPr defaultSize="0" autoFill="0" autoLine="0" autoPict="0">
                <anchor moveWithCells="1">
                  <from>
                    <xdr:col>4</xdr:col>
                    <xdr:colOff>0</xdr:colOff>
                    <xdr:row>52</xdr:row>
                    <xdr:rowOff>0</xdr:rowOff>
                  </from>
                  <to>
                    <xdr:col>5</xdr:col>
                    <xdr:colOff>304800</xdr:colOff>
                    <xdr:row>53</xdr:row>
                    <xdr:rowOff>0</xdr:rowOff>
                  </to>
                </anchor>
              </controlPr>
            </control>
          </mc:Choice>
        </mc:AlternateContent>
        <mc:AlternateContent xmlns:mc="http://schemas.openxmlformats.org/markup-compatibility/2006">
          <mc:Choice Requires="x14">
            <control shapeId="2203" r:id="rId85" name="Check Box 155">
              <controlPr defaultSize="0" autoFill="0" autoLine="0" autoPict="0">
                <anchor moveWithCells="1">
                  <from>
                    <xdr:col>6</xdr:col>
                    <xdr:colOff>0</xdr:colOff>
                    <xdr:row>52</xdr:row>
                    <xdr:rowOff>0</xdr:rowOff>
                  </from>
                  <to>
                    <xdr:col>7</xdr:col>
                    <xdr:colOff>428625</xdr:colOff>
                    <xdr:row>53</xdr:row>
                    <xdr:rowOff>0</xdr:rowOff>
                  </to>
                </anchor>
              </controlPr>
            </control>
          </mc:Choice>
        </mc:AlternateContent>
        <mc:AlternateContent xmlns:mc="http://schemas.openxmlformats.org/markup-compatibility/2006">
          <mc:Choice Requires="x14">
            <control shapeId="2204" r:id="rId86" name="Check Box 156">
              <controlPr defaultSize="0" autoFill="0" autoLine="0" autoPict="0">
                <anchor moveWithCells="1">
                  <from>
                    <xdr:col>8</xdr:col>
                    <xdr:colOff>0</xdr:colOff>
                    <xdr:row>52</xdr:row>
                    <xdr:rowOff>0</xdr:rowOff>
                  </from>
                  <to>
                    <xdr:col>9</xdr:col>
                    <xdr:colOff>438150</xdr:colOff>
                    <xdr:row>53</xdr:row>
                    <xdr:rowOff>0</xdr:rowOff>
                  </to>
                </anchor>
              </controlPr>
            </control>
          </mc:Choice>
        </mc:AlternateContent>
        <mc:AlternateContent xmlns:mc="http://schemas.openxmlformats.org/markup-compatibility/2006">
          <mc:Choice Requires="x14">
            <control shapeId="2205" r:id="rId87" name="Check Box 157">
              <controlPr defaultSize="0" autoFill="0" autoLine="0" autoPict="0">
                <anchor moveWithCells="1">
                  <from>
                    <xdr:col>10</xdr:col>
                    <xdr:colOff>0</xdr:colOff>
                    <xdr:row>52</xdr:row>
                    <xdr:rowOff>0</xdr:rowOff>
                  </from>
                  <to>
                    <xdr:col>11</xdr:col>
                    <xdr:colOff>438150</xdr:colOff>
                    <xdr:row>53</xdr:row>
                    <xdr:rowOff>0</xdr:rowOff>
                  </to>
                </anchor>
              </controlPr>
            </control>
          </mc:Choice>
        </mc:AlternateContent>
        <mc:AlternateContent xmlns:mc="http://schemas.openxmlformats.org/markup-compatibility/2006">
          <mc:Choice Requires="x14">
            <control shapeId="2206" r:id="rId88" name="Check Box 158">
              <controlPr defaultSize="0" autoFill="0" autoLine="0" autoPict="0">
                <anchor moveWithCells="1">
                  <from>
                    <xdr:col>12</xdr:col>
                    <xdr:colOff>0</xdr:colOff>
                    <xdr:row>52</xdr:row>
                    <xdr:rowOff>0</xdr:rowOff>
                  </from>
                  <to>
                    <xdr:col>13</xdr:col>
                    <xdr:colOff>400050</xdr:colOff>
                    <xdr:row>53</xdr:row>
                    <xdr:rowOff>0</xdr:rowOff>
                  </to>
                </anchor>
              </controlPr>
            </control>
          </mc:Choice>
        </mc:AlternateContent>
        <mc:AlternateContent xmlns:mc="http://schemas.openxmlformats.org/markup-compatibility/2006">
          <mc:Choice Requires="x14">
            <control shapeId="2207" r:id="rId89" name="Check Box 159">
              <controlPr defaultSize="0" autoFill="0" autoLine="0" autoPict="0">
                <anchor moveWithCells="1">
                  <from>
                    <xdr:col>14</xdr:col>
                    <xdr:colOff>0</xdr:colOff>
                    <xdr:row>52</xdr:row>
                    <xdr:rowOff>0</xdr:rowOff>
                  </from>
                  <to>
                    <xdr:col>15</xdr:col>
                    <xdr:colOff>409575</xdr:colOff>
                    <xdr:row>53</xdr:row>
                    <xdr:rowOff>0</xdr:rowOff>
                  </to>
                </anchor>
              </controlPr>
            </control>
          </mc:Choice>
        </mc:AlternateContent>
        <mc:AlternateContent xmlns:mc="http://schemas.openxmlformats.org/markup-compatibility/2006">
          <mc:Choice Requires="x14">
            <control shapeId="2208" r:id="rId90" name="Check Box 160">
              <controlPr defaultSize="0" autoFill="0" autoLine="0" autoPict="0">
                <anchor moveWithCells="1">
                  <from>
                    <xdr:col>16</xdr:col>
                    <xdr:colOff>0</xdr:colOff>
                    <xdr:row>52</xdr:row>
                    <xdr:rowOff>0</xdr:rowOff>
                  </from>
                  <to>
                    <xdr:col>17</xdr:col>
                    <xdr:colOff>333375</xdr:colOff>
                    <xdr:row>53</xdr:row>
                    <xdr:rowOff>0</xdr:rowOff>
                  </to>
                </anchor>
              </controlPr>
            </control>
          </mc:Choice>
        </mc:AlternateContent>
        <mc:AlternateContent xmlns:mc="http://schemas.openxmlformats.org/markup-compatibility/2006">
          <mc:Choice Requires="x14">
            <control shapeId="2209" r:id="rId91" name="Check Box 161">
              <controlPr defaultSize="0" autoFill="0" autoLine="0" autoPict="0">
                <anchor moveWithCells="1">
                  <from>
                    <xdr:col>18</xdr:col>
                    <xdr:colOff>0</xdr:colOff>
                    <xdr:row>52</xdr:row>
                    <xdr:rowOff>0</xdr:rowOff>
                  </from>
                  <to>
                    <xdr:col>19</xdr:col>
                    <xdr:colOff>257175</xdr:colOff>
                    <xdr:row>53</xdr:row>
                    <xdr:rowOff>0</xdr:rowOff>
                  </to>
                </anchor>
              </controlPr>
            </control>
          </mc:Choice>
        </mc:AlternateContent>
        <mc:AlternateContent xmlns:mc="http://schemas.openxmlformats.org/markup-compatibility/2006">
          <mc:Choice Requires="x14">
            <control shapeId="2210" r:id="rId92" name="Check Box 162">
              <controlPr defaultSize="0" autoFill="0" autoLine="0" autoPict="0">
                <anchor moveWithCells="1">
                  <from>
                    <xdr:col>4</xdr:col>
                    <xdr:colOff>0</xdr:colOff>
                    <xdr:row>53</xdr:row>
                    <xdr:rowOff>0</xdr:rowOff>
                  </from>
                  <to>
                    <xdr:col>5</xdr:col>
                    <xdr:colOff>304800</xdr:colOff>
                    <xdr:row>54</xdr:row>
                    <xdr:rowOff>0</xdr:rowOff>
                  </to>
                </anchor>
              </controlPr>
            </control>
          </mc:Choice>
        </mc:AlternateContent>
        <mc:AlternateContent xmlns:mc="http://schemas.openxmlformats.org/markup-compatibility/2006">
          <mc:Choice Requires="x14">
            <control shapeId="2211" r:id="rId93" name="Check Box 163">
              <controlPr defaultSize="0" autoFill="0" autoLine="0" autoPict="0">
                <anchor moveWithCells="1">
                  <from>
                    <xdr:col>6</xdr:col>
                    <xdr:colOff>0</xdr:colOff>
                    <xdr:row>53</xdr:row>
                    <xdr:rowOff>0</xdr:rowOff>
                  </from>
                  <to>
                    <xdr:col>7</xdr:col>
                    <xdr:colOff>428625</xdr:colOff>
                    <xdr:row>54</xdr:row>
                    <xdr:rowOff>0</xdr:rowOff>
                  </to>
                </anchor>
              </controlPr>
            </control>
          </mc:Choice>
        </mc:AlternateContent>
        <mc:AlternateContent xmlns:mc="http://schemas.openxmlformats.org/markup-compatibility/2006">
          <mc:Choice Requires="x14">
            <control shapeId="2212" r:id="rId94" name="Check Box 164">
              <controlPr defaultSize="0" autoFill="0" autoLine="0" autoPict="0">
                <anchor moveWithCells="1">
                  <from>
                    <xdr:col>8</xdr:col>
                    <xdr:colOff>0</xdr:colOff>
                    <xdr:row>53</xdr:row>
                    <xdr:rowOff>0</xdr:rowOff>
                  </from>
                  <to>
                    <xdr:col>9</xdr:col>
                    <xdr:colOff>438150</xdr:colOff>
                    <xdr:row>54</xdr:row>
                    <xdr:rowOff>0</xdr:rowOff>
                  </to>
                </anchor>
              </controlPr>
            </control>
          </mc:Choice>
        </mc:AlternateContent>
        <mc:AlternateContent xmlns:mc="http://schemas.openxmlformats.org/markup-compatibility/2006">
          <mc:Choice Requires="x14">
            <control shapeId="2213" r:id="rId95" name="Check Box 165">
              <controlPr defaultSize="0" autoFill="0" autoLine="0" autoPict="0">
                <anchor moveWithCells="1">
                  <from>
                    <xdr:col>10</xdr:col>
                    <xdr:colOff>0</xdr:colOff>
                    <xdr:row>53</xdr:row>
                    <xdr:rowOff>0</xdr:rowOff>
                  </from>
                  <to>
                    <xdr:col>11</xdr:col>
                    <xdr:colOff>438150</xdr:colOff>
                    <xdr:row>54</xdr:row>
                    <xdr:rowOff>0</xdr:rowOff>
                  </to>
                </anchor>
              </controlPr>
            </control>
          </mc:Choice>
        </mc:AlternateContent>
        <mc:AlternateContent xmlns:mc="http://schemas.openxmlformats.org/markup-compatibility/2006">
          <mc:Choice Requires="x14">
            <control shapeId="2214" r:id="rId96" name="Check Box 166">
              <controlPr defaultSize="0" autoFill="0" autoLine="0" autoPict="0">
                <anchor moveWithCells="1">
                  <from>
                    <xdr:col>12</xdr:col>
                    <xdr:colOff>0</xdr:colOff>
                    <xdr:row>53</xdr:row>
                    <xdr:rowOff>0</xdr:rowOff>
                  </from>
                  <to>
                    <xdr:col>13</xdr:col>
                    <xdr:colOff>400050</xdr:colOff>
                    <xdr:row>54</xdr:row>
                    <xdr:rowOff>0</xdr:rowOff>
                  </to>
                </anchor>
              </controlPr>
            </control>
          </mc:Choice>
        </mc:AlternateContent>
        <mc:AlternateContent xmlns:mc="http://schemas.openxmlformats.org/markup-compatibility/2006">
          <mc:Choice Requires="x14">
            <control shapeId="2215" r:id="rId97" name="Check Box 167">
              <controlPr defaultSize="0" autoFill="0" autoLine="0" autoPict="0">
                <anchor moveWithCells="1">
                  <from>
                    <xdr:col>14</xdr:col>
                    <xdr:colOff>0</xdr:colOff>
                    <xdr:row>53</xdr:row>
                    <xdr:rowOff>0</xdr:rowOff>
                  </from>
                  <to>
                    <xdr:col>15</xdr:col>
                    <xdr:colOff>409575</xdr:colOff>
                    <xdr:row>54</xdr:row>
                    <xdr:rowOff>0</xdr:rowOff>
                  </to>
                </anchor>
              </controlPr>
            </control>
          </mc:Choice>
        </mc:AlternateContent>
        <mc:AlternateContent xmlns:mc="http://schemas.openxmlformats.org/markup-compatibility/2006">
          <mc:Choice Requires="x14">
            <control shapeId="2216" r:id="rId98" name="Check Box 168">
              <controlPr defaultSize="0" autoFill="0" autoLine="0" autoPict="0">
                <anchor moveWithCells="1">
                  <from>
                    <xdr:col>16</xdr:col>
                    <xdr:colOff>0</xdr:colOff>
                    <xdr:row>53</xdr:row>
                    <xdr:rowOff>0</xdr:rowOff>
                  </from>
                  <to>
                    <xdr:col>17</xdr:col>
                    <xdr:colOff>333375</xdr:colOff>
                    <xdr:row>54</xdr:row>
                    <xdr:rowOff>0</xdr:rowOff>
                  </to>
                </anchor>
              </controlPr>
            </control>
          </mc:Choice>
        </mc:AlternateContent>
        <mc:AlternateContent xmlns:mc="http://schemas.openxmlformats.org/markup-compatibility/2006">
          <mc:Choice Requires="x14">
            <control shapeId="2217" r:id="rId99" name="Check Box 169">
              <controlPr defaultSize="0" autoFill="0" autoLine="0" autoPict="0">
                <anchor moveWithCells="1">
                  <from>
                    <xdr:col>18</xdr:col>
                    <xdr:colOff>0</xdr:colOff>
                    <xdr:row>53</xdr:row>
                    <xdr:rowOff>0</xdr:rowOff>
                  </from>
                  <to>
                    <xdr:col>19</xdr:col>
                    <xdr:colOff>257175</xdr:colOff>
                    <xdr:row>54</xdr:row>
                    <xdr:rowOff>0</xdr:rowOff>
                  </to>
                </anchor>
              </controlPr>
            </control>
          </mc:Choice>
        </mc:AlternateContent>
        <mc:AlternateContent xmlns:mc="http://schemas.openxmlformats.org/markup-compatibility/2006">
          <mc:Choice Requires="x14">
            <control shapeId="2218" r:id="rId100" name="Check Box 170">
              <controlPr defaultSize="0" autoFill="0" autoLine="0" autoPict="0">
                <anchor moveWithCells="1">
                  <from>
                    <xdr:col>4</xdr:col>
                    <xdr:colOff>0</xdr:colOff>
                    <xdr:row>54</xdr:row>
                    <xdr:rowOff>0</xdr:rowOff>
                  </from>
                  <to>
                    <xdr:col>5</xdr:col>
                    <xdr:colOff>304800</xdr:colOff>
                    <xdr:row>55</xdr:row>
                    <xdr:rowOff>0</xdr:rowOff>
                  </to>
                </anchor>
              </controlPr>
            </control>
          </mc:Choice>
        </mc:AlternateContent>
        <mc:AlternateContent xmlns:mc="http://schemas.openxmlformats.org/markup-compatibility/2006">
          <mc:Choice Requires="x14">
            <control shapeId="2219" r:id="rId101" name="Check Box 171">
              <controlPr defaultSize="0" autoFill="0" autoLine="0" autoPict="0">
                <anchor moveWithCells="1">
                  <from>
                    <xdr:col>6</xdr:col>
                    <xdr:colOff>0</xdr:colOff>
                    <xdr:row>54</xdr:row>
                    <xdr:rowOff>0</xdr:rowOff>
                  </from>
                  <to>
                    <xdr:col>7</xdr:col>
                    <xdr:colOff>428625</xdr:colOff>
                    <xdr:row>55</xdr:row>
                    <xdr:rowOff>0</xdr:rowOff>
                  </to>
                </anchor>
              </controlPr>
            </control>
          </mc:Choice>
        </mc:AlternateContent>
        <mc:AlternateContent xmlns:mc="http://schemas.openxmlformats.org/markup-compatibility/2006">
          <mc:Choice Requires="x14">
            <control shapeId="2220" r:id="rId102" name="Check Box 172">
              <controlPr defaultSize="0" autoFill="0" autoLine="0" autoPict="0">
                <anchor moveWithCells="1">
                  <from>
                    <xdr:col>8</xdr:col>
                    <xdr:colOff>0</xdr:colOff>
                    <xdr:row>54</xdr:row>
                    <xdr:rowOff>0</xdr:rowOff>
                  </from>
                  <to>
                    <xdr:col>9</xdr:col>
                    <xdr:colOff>438150</xdr:colOff>
                    <xdr:row>55</xdr:row>
                    <xdr:rowOff>0</xdr:rowOff>
                  </to>
                </anchor>
              </controlPr>
            </control>
          </mc:Choice>
        </mc:AlternateContent>
        <mc:AlternateContent xmlns:mc="http://schemas.openxmlformats.org/markup-compatibility/2006">
          <mc:Choice Requires="x14">
            <control shapeId="2221" r:id="rId103" name="Check Box 173">
              <controlPr defaultSize="0" autoFill="0" autoLine="0" autoPict="0">
                <anchor moveWithCells="1">
                  <from>
                    <xdr:col>10</xdr:col>
                    <xdr:colOff>0</xdr:colOff>
                    <xdr:row>54</xdr:row>
                    <xdr:rowOff>0</xdr:rowOff>
                  </from>
                  <to>
                    <xdr:col>11</xdr:col>
                    <xdr:colOff>438150</xdr:colOff>
                    <xdr:row>55</xdr:row>
                    <xdr:rowOff>0</xdr:rowOff>
                  </to>
                </anchor>
              </controlPr>
            </control>
          </mc:Choice>
        </mc:AlternateContent>
        <mc:AlternateContent xmlns:mc="http://schemas.openxmlformats.org/markup-compatibility/2006">
          <mc:Choice Requires="x14">
            <control shapeId="2223" r:id="rId104" name="Check Box 175">
              <controlPr defaultSize="0" autoFill="0" autoLine="0" autoPict="0">
                <anchor moveWithCells="1">
                  <from>
                    <xdr:col>4</xdr:col>
                    <xdr:colOff>0</xdr:colOff>
                    <xdr:row>58</xdr:row>
                    <xdr:rowOff>0</xdr:rowOff>
                  </from>
                  <to>
                    <xdr:col>5</xdr:col>
                    <xdr:colOff>485775</xdr:colOff>
                    <xdr:row>59</xdr:row>
                    <xdr:rowOff>0</xdr:rowOff>
                  </to>
                </anchor>
              </controlPr>
            </control>
          </mc:Choice>
        </mc:AlternateContent>
        <mc:AlternateContent xmlns:mc="http://schemas.openxmlformats.org/markup-compatibility/2006">
          <mc:Choice Requires="x14">
            <control shapeId="2226" r:id="rId105" name="Check Box 178">
              <controlPr defaultSize="0" autoFill="0" autoLine="0" autoPict="0">
                <anchor moveWithCells="1">
                  <from>
                    <xdr:col>3</xdr:col>
                    <xdr:colOff>428625</xdr:colOff>
                    <xdr:row>59</xdr:row>
                    <xdr:rowOff>0</xdr:rowOff>
                  </from>
                  <to>
                    <xdr:col>5</xdr:col>
                    <xdr:colOff>390525</xdr:colOff>
                    <xdr:row>60</xdr:row>
                    <xdr:rowOff>0</xdr:rowOff>
                  </to>
                </anchor>
              </controlPr>
            </control>
          </mc:Choice>
        </mc:AlternateContent>
        <mc:AlternateContent xmlns:mc="http://schemas.openxmlformats.org/markup-compatibility/2006">
          <mc:Choice Requires="x14">
            <control shapeId="2227" r:id="rId106" name="Check Box 179">
              <controlPr defaultSize="0" autoFill="0" autoLine="0" autoPict="0">
                <anchor moveWithCells="1">
                  <from>
                    <xdr:col>4</xdr:col>
                    <xdr:colOff>0</xdr:colOff>
                    <xdr:row>60</xdr:row>
                    <xdr:rowOff>0</xdr:rowOff>
                  </from>
                  <to>
                    <xdr:col>5</xdr:col>
                    <xdr:colOff>390525</xdr:colOff>
                    <xdr:row>61</xdr:row>
                    <xdr:rowOff>0</xdr:rowOff>
                  </to>
                </anchor>
              </controlPr>
            </control>
          </mc:Choice>
        </mc:AlternateContent>
        <mc:AlternateContent xmlns:mc="http://schemas.openxmlformats.org/markup-compatibility/2006">
          <mc:Choice Requires="x14">
            <control shapeId="2228" r:id="rId107" name="Check Box 180">
              <controlPr defaultSize="0" autoFill="0" autoLine="0" autoPict="0">
                <anchor moveWithCells="1">
                  <from>
                    <xdr:col>6</xdr:col>
                    <xdr:colOff>0</xdr:colOff>
                    <xdr:row>58</xdr:row>
                    <xdr:rowOff>0</xdr:rowOff>
                  </from>
                  <to>
                    <xdr:col>7</xdr:col>
                    <xdr:colOff>400050</xdr:colOff>
                    <xdr:row>59</xdr:row>
                    <xdr:rowOff>0</xdr:rowOff>
                  </to>
                </anchor>
              </controlPr>
            </control>
          </mc:Choice>
        </mc:AlternateContent>
        <mc:AlternateContent xmlns:mc="http://schemas.openxmlformats.org/markup-compatibility/2006">
          <mc:Choice Requires="x14">
            <control shapeId="2229" r:id="rId108" name="Check Box 181">
              <controlPr defaultSize="0" autoFill="0" autoLine="0" autoPict="0">
                <anchor moveWithCells="1">
                  <from>
                    <xdr:col>6</xdr:col>
                    <xdr:colOff>0</xdr:colOff>
                    <xdr:row>59</xdr:row>
                    <xdr:rowOff>0</xdr:rowOff>
                  </from>
                  <to>
                    <xdr:col>7</xdr:col>
                    <xdr:colOff>381000</xdr:colOff>
                    <xdr:row>60</xdr:row>
                    <xdr:rowOff>0</xdr:rowOff>
                  </to>
                </anchor>
              </controlPr>
            </control>
          </mc:Choice>
        </mc:AlternateContent>
        <mc:AlternateContent xmlns:mc="http://schemas.openxmlformats.org/markup-compatibility/2006">
          <mc:Choice Requires="x14">
            <control shapeId="2230" r:id="rId109" name="Check Box 182">
              <controlPr defaultSize="0" autoFill="0" autoLine="0" autoPict="0">
                <anchor moveWithCells="1">
                  <from>
                    <xdr:col>6</xdr:col>
                    <xdr:colOff>0</xdr:colOff>
                    <xdr:row>60</xdr:row>
                    <xdr:rowOff>0</xdr:rowOff>
                  </from>
                  <to>
                    <xdr:col>7</xdr:col>
                    <xdr:colOff>485775</xdr:colOff>
                    <xdr:row>61</xdr:row>
                    <xdr:rowOff>0</xdr:rowOff>
                  </to>
                </anchor>
              </controlPr>
            </control>
          </mc:Choice>
        </mc:AlternateContent>
        <mc:AlternateContent xmlns:mc="http://schemas.openxmlformats.org/markup-compatibility/2006">
          <mc:Choice Requires="x14">
            <control shapeId="2231" r:id="rId110" name="Check Box 183">
              <controlPr defaultSize="0" autoFill="0" autoLine="0" autoPict="0">
                <anchor moveWithCells="1">
                  <from>
                    <xdr:col>7</xdr:col>
                    <xdr:colOff>523875</xdr:colOff>
                    <xdr:row>58</xdr:row>
                    <xdr:rowOff>0</xdr:rowOff>
                  </from>
                  <to>
                    <xdr:col>9</xdr:col>
                    <xdr:colOff>381000</xdr:colOff>
                    <xdr:row>59</xdr:row>
                    <xdr:rowOff>0</xdr:rowOff>
                  </to>
                </anchor>
              </controlPr>
            </control>
          </mc:Choice>
        </mc:AlternateContent>
        <mc:AlternateContent xmlns:mc="http://schemas.openxmlformats.org/markup-compatibility/2006">
          <mc:Choice Requires="x14">
            <control shapeId="2232" r:id="rId111" name="Check Box 184">
              <controlPr defaultSize="0" autoFill="0" autoLine="0" autoPict="0">
                <anchor moveWithCells="1">
                  <from>
                    <xdr:col>8</xdr:col>
                    <xdr:colOff>0</xdr:colOff>
                    <xdr:row>59</xdr:row>
                    <xdr:rowOff>0</xdr:rowOff>
                  </from>
                  <to>
                    <xdr:col>9</xdr:col>
                    <xdr:colOff>390525</xdr:colOff>
                    <xdr:row>60</xdr:row>
                    <xdr:rowOff>0</xdr:rowOff>
                  </to>
                </anchor>
              </controlPr>
            </control>
          </mc:Choice>
        </mc:AlternateContent>
        <mc:AlternateContent xmlns:mc="http://schemas.openxmlformats.org/markup-compatibility/2006">
          <mc:Choice Requires="x14">
            <control shapeId="2233" r:id="rId112" name="Check Box 185">
              <controlPr defaultSize="0" autoFill="0" autoLine="0" autoPict="0">
                <anchor moveWithCells="1">
                  <from>
                    <xdr:col>8</xdr:col>
                    <xdr:colOff>0</xdr:colOff>
                    <xdr:row>60</xdr:row>
                    <xdr:rowOff>0</xdr:rowOff>
                  </from>
                  <to>
                    <xdr:col>9</xdr:col>
                    <xdr:colOff>390525</xdr:colOff>
                    <xdr:row>61</xdr:row>
                    <xdr:rowOff>0</xdr:rowOff>
                  </to>
                </anchor>
              </controlPr>
            </control>
          </mc:Choice>
        </mc:AlternateContent>
        <mc:AlternateContent xmlns:mc="http://schemas.openxmlformats.org/markup-compatibility/2006">
          <mc:Choice Requires="x14">
            <control shapeId="2234" r:id="rId113" name="Check Box 186">
              <controlPr defaultSize="0" autoFill="0" autoLine="0" autoPict="0">
                <anchor moveWithCells="1">
                  <from>
                    <xdr:col>10</xdr:col>
                    <xdr:colOff>0</xdr:colOff>
                    <xdr:row>58</xdr:row>
                    <xdr:rowOff>0</xdr:rowOff>
                  </from>
                  <to>
                    <xdr:col>11</xdr:col>
                    <xdr:colOff>371475</xdr:colOff>
                    <xdr:row>59</xdr:row>
                    <xdr:rowOff>0</xdr:rowOff>
                  </to>
                </anchor>
              </controlPr>
            </control>
          </mc:Choice>
        </mc:AlternateContent>
        <mc:AlternateContent xmlns:mc="http://schemas.openxmlformats.org/markup-compatibility/2006">
          <mc:Choice Requires="x14">
            <control shapeId="2235" r:id="rId114" name="Check Box 187">
              <controlPr defaultSize="0" autoFill="0" autoLine="0" autoPict="0">
                <anchor moveWithCells="1">
                  <from>
                    <xdr:col>10</xdr:col>
                    <xdr:colOff>0</xdr:colOff>
                    <xdr:row>59</xdr:row>
                    <xdr:rowOff>0</xdr:rowOff>
                  </from>
                  <to>
                    <xdr:col>11</xdr:col>
                    <xdr:colOff>390525</xdr:colOff>
                    <xdr:row>60</xdr:row>
                    <xdr:rowOff>0</xdr:rowOff>
                  </to>
                </anchor>
              </controlPr>
            </control>
          </mc:Choice>
        </mc:AlternateContent>
        <mc:AlternateContent xmlns:mc="http://schemas.openxmlformats.org/markup-compatibility/2006">
          <mc:Choice Requires="x14">
            <control shapeId="2236" r:id="rId115" name="Check Box 188">
              <controlPr defaultSize="0" autoFill="0" autoLine="0" autoPict="0">
                <anchor moveWithCells="1">
                  <from>
                    <xdr:col>10</xdr:col>
                    <xdr:colOff>0</xdr:colOff>
                    <xdr:row>60</xdr:row>
                    <xdr:rowOff>0</xdr:rowOff>
                  </from>
                  <to>
                    <xdr:col>11</xdr:col>
                    <xdr:colOff>371475</xdr:colOff>
                    <xdr:row>61</xdr:row>
                    <xdr:rowOff>0</xdr:rowOff>
                  </to>
                </anchor>
              </controlPr>
            </control>
          </mc:Choice>
        </mc:AlternateContent>
        <mc:AlternateContent xmlns:mc="http://schemas.openxmlformats.org/markup-compatibility/2006">
          <mc:Choice Requires="x14">
            <control shapeId="2237" r:id="rId116" name="Check Box 189">
              <controlPr defaultSize="0" autoFill="0" autoLine="0" autoPict="0">
                <anchor moveWithCells="1">
                  <from>
                    <xdr:col>12</xdr:col>
                    <xdr:colOff>0</xdr:colOff>
                    <xdr:row>58</xdr:row>
                    <xdr:rowOff>0</xdr:rowOff>
                  </from>
                  <to>
                    <xdr:col>13</xdr:col>
                    <xdr:colOff>371475</xdr:colOff>
                    <xdr:row>59</xdr:row>
                    <xdr:rowOff>0</xdr:rowOff>
                  </to>
                </anchor>
              </controlPr>
            </control>
          </mc:Choice>
        </mc:AlternateContent>
        <mc:AlternateContent xmlns:mc="http://schemas.openxmlformats.org/markup-compatibility/2006">
          <mc:Choice Requires="x14">
            <control shapeId="2238" r:id="rId117" name="Check Box 190">
              <controlPr defaultSize="0" autoFill="0" autoLine="0" autoPict="0">
                <anchor moveWithCells="1">
                  <from>
                    <xdr:col>12</xdr:col>
                    <xdr:colOff>0</xdr:colOff>
                    <xdr:row>59</xdr:row>
                    <xdr:rowOff>0</xdr:rowOff>
                  </from>
                  <to>
                    <xdr:col>13</xdr:col>
                    <xdr:colOff>485775</xdr:colOff>
                    <xdr:row>60</xdr:row>
                    <xdr:rowOff>0</xdr:rowOff>
                  </to>
                </anchor>
              </controlPr>
            </control>
          </mc:Choice>
        </mc:AlternateContent>
        <mc:AlternateContent xmlns:mc="http://schemas.openxmlformats.org/markup-compatibility/2006">
          <mc:Choice Requires="x14">
            <control shapeId="2239" r:id="rId118" name="Check Box 191">
              <controlPr defaultSize="0" autoFill="0" autoLine="0" autoPict="0">
                <anchor moveWithCells="1">
                  <from>
                    <xdr:col>12</xdr:col>
                    <xdr:colOff>0</xdr:colOff>
                    <xdr:row>60</xdr:row>
                    <xdr:rowOff>0</xdr:rowOff>
                  </from>
                  <to>
                    <xdr:col>13</xdr:col>
                    <xdr:colOff>381000</xdr:colOff>
                    <xdr:row>61</xdr:row>
                    <xdr:rowOff>0</xdr:rowOff>
                  </to>
                </anchor>
              </controlPr>
            </control>
          </mc:Choice>
        </mc:AlternateContent>
        <mc:AlternateContent xmlns:mc="http://schemas.openxmlformats.org/markup-compatibility/2006">
          <mc:Choice Requires="x14">
            <control shapeId="2240" r:id="rId119" name="Check Box 192">
              <controlPr defaultSize="0" autoFill="0" autoLine="0" autoPict="0">
                <anchor moveWithCells="1">
                  <from>
                    <xdr:col>14</xdr:col>
                    <xdr:colOff>0</xdr:colOff>
                    <xdr:row>58</xdr:row>
                    <xdr:rowOff>0</xdr:rowOff>
                  </from>
                  <to>
                    <xdr:col>15</xdr:col>
                    <xdr:colOff>485775</xdr:colOff>
                    <xdr:row>59</xdr:row>
                    <xdr:rowOff>0</xdr:rowOff>
                  </to>
                </anchor>
              </controlPr>
            </control>
          </mc:Choice>
        </mc:AlternateContent>
        <mc:AlternateContent xmlns:mc="http://schemas.openxmlformats.org/markup-compatibility/2006">
          <mc:Choice Requires="x14">
            <control shapeId="2241" r:id="rId120" name="Check Box 193">
              <controlPr defaultSize="0" autoFill="0" autoLine="0" autoPict="0">
                <anchor moveWithCells="1">
                  <from>
                    <xdr:col>14</xdr:col>
                    <xdr:colOff>0</xdr:colOff>
                    <xdr:row>59</xdr:row>
                    <xdr:rowOff>0</xdr:rowOff>
                  </from>
                  <to>
                    <xdr:col>15</xdr:col>
                    <xdr:colOff>428625</xdr:colOff>
                    <xdr:row>60</xdr:row>
                    <xdr:rowOff>0</xdr:rowOff>
                  </to>
                </anchor>
              </controlPr>
            </control>
          </mc:Choice>
        </mc:AlternateContent>
        <mc:AlternateContent xmlns:mc="http://schemas.openxmlformats.org/markup-compatibility/2006">
          <mc:Choice Requires="x14">
            <control shapeId="2243" r:id="rId121" name="Check Box 195">
              <controlPr defaultSize="0" autoFill="0" autoLine="0" autoPict="0">
                <anchor moveWithCells="1">
                  <from>
                    <xdr:col>16</xdr:col>
                    <xdr:colOff>0</xdr:colOff>
                    <xdr:row>58</xdr:row>
                    <xdr:rowOff>0</xdr:rowOff>
                  </from>
                  <to>
                    <xdr:col>17</xdr:col>
                    <xdr:colOff>304800</xdr:colOff>
                    <xdr:row>59</xdr:row>
                    <xdr:rowOff>0</xdr:rowOff>
                  </to>
                </anchor>
              </controlPr>
            </control>
          </mc:Choice>
        </mc:AlternateContent>
        <mc:AlternateContent xmlns:mc="http://schemas.openxmlformats.org/markup-compatibility/2006">
          <mc:Choice Requires="x14">
            <control shapeId="2244" r:id="rId122" name="Check Box 196">
              <controlPr defaultSize="0" autoFill="0" autoLine="0" autoPict="0">
                <anchor moveWithCells="1">
                  <from>
                    <xdr:col>16</xdr:col>
                    <xdr:colOff>0</xdr:colOff>
                    <xdr:row>59</xdr:row>
                    <xdr:rowOff>0</xdr:rowOff>
                  </from>
                  <to>
                    <xdr:col>17</xdr:col>
                    <xdr:colOff>409575</xdr:colOff>
                    <xdr:row>60</xdr:row>
                    <xdr:rowOff>0</xdr:rowOff>
                  </to>
                </anchor>
              </controlPr>
            </control>
          </mc:Choice>
        </mc:AlternateContent>
        <mc:AlternateContent xmlns:mc="http://schemas.openxmlformats.org/markup-compatibility/2006">
          <mc:Choice Requires="x14">
            <control shapeId="2246" r:id="rId123" name="Check Box 198">
              <controlPr defaultSize="0" autoFill="0" autoLine="0" autoPict="0">
                <anchor moveWithCells="1">
                  <from>
                    <xdr:col>18</xdr:col>
                    <xdr:colOff>0</xdr:colOff>
                    <xdr:row>58</xdr:row>
                    <xdr:rowOff>0</xdr:rowOff>
                  </from>
                  <to>
                    <xdr:col>19</xdr:col>
                    <xdr:colOff>390525</xdr:colOff>
                    <xdr:row>59</xdr:row>
                    <xdr:rowOff>0</xdr:rowOff>
                  </to>
                </anchor>
              </controlPr>
            </control>
          </mc:Choice>
        </mc:AlternateContent>
        <mc:AlternateContent xmlns:mc="http://schemas.openxmlformats.org/markup-compatibility/2006">
          <mc:Choice Requires="x14">
            <control shapeId="2247" r:id="rId124" name="Check Box 199">
              <controlPr defaultSize="0" autoFill="0" autoLine="0" autoPict="0">
                <anchor moveWithCells="1">
                  <from>
                    <xdr:col>18</xdr:col>
                    <xdr:colOff>0</xdr:colOff>
                    <xdr:row>59</xdr:row>
                    <xdr:rowOff>0</xdr:rowOff>
                  </from>
                  <to>
                    <xdr:col>19</xdr:col>
                    <xdr:colOff>485775</xdr:colOff>
                    <xdr:row>60</xdr:row>
                    <xdr:rowOff>0</xdr:rowOff>
                  </to>
                </anchor>
              </controlPr>
            </control>
          </mc:Choice>
        </mc:AlternateContent>
        <mc:AlternateContent xmlns:mc="http://schemas.openxmlformats.org/markup-compatibility/2006">
          <mc:Choice Requires="x14">
            <control shapeId="2250" r:id="rId125" name="Check Box 202">
              <controlPr defaultSize="0" autoFill="0" autoLine="0" autoPict="0">
                <anchor moveWithCells="1">
                  <from>
                    <xdr:col>16</xdr:col>
                    <xdr:colOff>66675</xdr:colOff>
                    <xdr:row>42</xdr:row>
                    <xdr:rowOff>9525</xdr:rowOff>
                  </from>
                  <to>
                    <xdr:col>16</xdr:col>
                    <xdr:colOff>409575</xdr:colOff>
                    <xdr:row>43</xdr:row>
                    <xdr:rowOff>0</xdr:rowOff>
                  </to>
                </anchor>
              </controlPr>
            </control>
          </mc:Choice>
        </mc:AlternateContent>
        <mc:AlternateContent xmlns:mc="http://schemas.openxmlformats.org/markup-compatibility/2006">
          <mc:Choice Requires="x14">
            <control shapeId="2251" r:id="rId126" name="Check Box 203">
              <controlPr defaultSize="0" autoFill="0" autoLine="0" autoPict="0">
                <anchor moveWithCells="1">
                  <from>
                    <xdr:col>18</xdr:col>
                    <xdr:colOff>66675</xdr:colOff>
                    <xdr:row>42</xdr:row>
                    <xdr:rowOff>9525</xdr:rowOff>
                  </from>
                  <to>
                    <xdr:col>19</xdr:col>
                    <xdr:colOff>0</xdr:colOff>
                    <xdr:row>43</xdr:row>
                    <xdr:rowOff>0</xdr:rowOff>
                  </to>
                </anchor>
              </controlPr>
            </control>
          </mc:Choice>
        </mc:AlternateContent>
        <mc:AlternateContent xmlns:mc="http://schemas.openxmlformats.org/markup-compatibility/2006">
          <mc:Choice Requires="x14">
            <control shapeId="2252" r:id="rId127" name="Check Box 204">
              <controlPr defaultSize="0" autoFill="0" autoLine="0" autoPict="0">
                <anchor moveWithCells="1">
                  <from>
                    <xdr:col>4</xdr:col>
                    <xdr:colOff>66675</xdr:colOff>
                    <xdr:row>43</xdr:row>
                    <xdr:rowOff>0</xdr:rowOff>
                  </from>
                  <to>
                    <xdr:col>4</xdr:col>
                    <xdr:colOff>428625</xdr:colOff>
                    <xdr:row>43</xdr:row>
                    <xdr:rowOff>333375</xdr:rowOff>
                  </to>
                </anchor>
              </controlPr>
            </control>
          </mc:Choice>
        </mc:AlternateContent>
        <mc:AlternateContent xmlns:mc="http://schemas.openxmlformats.org/markup-compatibility/2006">
          <mc:Choice Requires="x14">
            <control shapeId="2253" r:id="rId128" name="Check Box 205">
              <controlPr defaultSize="0" autoFill="0" autoLine="0" autoPict="0">
                <anchor moveWithCells="1">
                  <from>
                    <xdr:col>4</xdr:col>
                    <xdr:colOff>66675</xdr:colOff>
                    <xdr:row>44</xdr:row>
                    <xdr:rowOff>0</xdr:rowOff>
                  </from>
                  <to>
                    <xdr:col>4</xdr:col>
                    <xdr:colOff>428625</xdr:colOff>
                    <xdr:row>44</xdr:row>
                    <xdr:rowOff>333375</xdr:rowOff>
                  </to>
                </anchor>
              </controlPr>
            </control>
          </mc:Choice>
        </mc:AlternateContent>
        <mc:AlternateContent xmlns:mc="http://schemas.openxmlformats.org/markup-compatibility/2006">
          <mc:Choice Requires="x14">
            <control shapeId="2254" r:id="rId129" name="Check Box 206">
              <controlPr defaultSize="0" autoFill="0" autoLine="0" autoPict="0">
                <anchor moveWithCells="1">
                  <from>
                    <xdr:col>18</xdr:col>
                    <xdr:colOff>66675</xdr:colOff>
                    <xdr:row>43</xdr:row>
                    <xdr:rowOff>9525</xdr:rowOff>
                  </from>
                  <to>
                    <xdr:col>19</xdr:col>
                    <xdr:colOff>0</xdr:colOff>
                    <xdr:row>44</xdr:row>
                    <xdr:rowOff>0</xdr:rowOff>
                  </to>
                </anchor>
              </controlPr>
            </control>
          </mc:Choice>
        </mc:AlternateContent>
        <mc:AlternateContent xmlns:mc="http://schemas.openxmlformats.org/markup-compatibility/2006">
          <mc:Choice Requires="x14">
            <control shapeId="2255" r:id="rId130" name="Check Box 207">
              <controlPr defaultSize="0" autoFill="0" autoLine="0" autoPict="0">
                <anchor moveWithCells="1">
                  <from>
                    <xdr:col>6</xdr:col>
                    <xdr:colOff>66675</xdr:colOff>
                    <xdr:row>43</xdr:row>
                    <xdr:rowOff>9525</xdr:rowOff>
                  </from>
                  <to>
                    <xdr:col>6</xdr:col>
                    <xdr:colOff>428625</xdr:colOff>
                    <xdr:row>44</xdr:row>
                    <xdr:rowOff>0</xdr:rowOff>
                  </to>
                </anchor>
              </controlPr>
            </control>
          </mc:Choice>
        </mc:AlternateContent>
        <mc:AlternateContent xmlns:mc="http://schemas.openxmlformats.org/markup-compatibility/2006">
          <mc:Choice Requires="x14">
            <control shapeId="2256" r:id="rId131" name="Check Box 208">
              <controlPr defaultSize="0" autoFill="0" autoLine="0" autoPict="0">
                <anchor moveWithCells="1">
                  <from>
                    <xdr:col>8</xdr:col>
                    <xdr:colOff>66675</xdr:colOff>
                    <xdr:row>43</xdr:row>
                    <xdr:rowOff>9525</xdr:rowOff>
                  </from>
                  <to>
                    <xdr:col>8</xdr:col>
                    <xdr:colOff>428625</xdr:colOff>
                    <xdr:row>44</xdr:row>
                    <xdr:rowOff>0</xdr:rowOff>
                  </to>
                </anchor>
              </controlPr>
            </control>
          </mc:Choice>
        </mc:AlternateContent>
        <mc:AlternateContent xmlns:mc="http://schemas.openxmlformats.org/markup-compatibility/2006">
          <mc:Choice Requires="x14">
            <control shapeId="2257" r:id="rId132" name="Check Box 209">
              <controlPr defaultSize="0" autoFill="0" autoLine="0" autoPict="0">
                <anchor moveWithCells="1">
                  <from>
                    <xdr:col>10</xdr:col>
                    <xdr:colOff>66675</xdr:colOff>
                    <xdr:row>43</xdr:row>
                    <xdr:rowOff>9525</xdr:rowOff>
                  </from>
                  <to>
                    <xdr:col>10</xdr:col>
                    <xdr:colOff>428625</xdr:colOff>
                    <xdr:row>44</xdr:row>
                    <xdr:rowOff>0</xdr:rowOff>
                  </to>
                </anchor>
              </controlPr>
            </control>
          </mc:Choice>
        </mc:AlternateContent>
        <mc:AlternateContent xmlns:mc="http://schemas.openxmlformats.org/markup-compatibility/2006">
          <mc:Choice Requires="x14">
            <control shapeId="2258" r:id="rId133" name="Check Box 210">
              <controlPr defaultSize="0" autoFill="0" autoLine="0" autoPict="0">
                <anchor moveWithCells="1">
                  <from>
                    <xdr:col>6</xdr:col>
                    <xdr:colOff>66675</xdr:colOff>
                    <xdr:row>44</xdr:row>
                    <xdr:rowOff>9525</xdr:rowOff>
                  </from>
                  <to>
                    <xdr:col>6</xdr:col>
                    <xdr:colOff>428625</xdr:colOff>
                    <xdr:row>45</xdr:row>
                    <xdr:rowOff>0</xdr:rowOff>
                  </to>
                </anchor>
              </controlPr>
            </control>
          </mc:Choice>
        </mc:AlternateContent>
        <mc:AlternateContent xmlns:mc="http://schemas.openxmlformats.org/markup-compatibility/2006">
          <mc:Choice Requires="x14">
            <control shapeId="2259" r:id="rId134" name="Check Box 211">
              <controlPr defaultSize="0" autoFill="0" autoLine="0" autoPict="0">
                <anchor moveWithCells="1">
                  <from>
                    <xdr:col>8</xdr:col>
                    <xdr:colOff>66675</xdr:colOff>
                    <xdr:row>44</xdr:row>
                    <xdr:rowOff>9525</xdr:rowOff>
                  </from>
                  <to>
                    <xdr:col>8</xdr:col>
                    <xdr:colOff>428625</xdr:colOff>
                    <xdr:row>45</xdr:row>
                    <xdr:rowOff>0</xdr:rowOff>
                  </to>
                </anchor>
              </controlPr>
            </control>
          </mc:Choice>
        </mc:AlternateContent>
        <mc:AlternateContent xmlns:mc="http://schemas.openxmlformats.org/markup-compatibility/2006">
          <mc:Choice Requires="x14">
            <control shapeId="2260" r:id="rId135" name="Check Box 212">
              <controlPr defaultSize="0" autoFill="0" autoLine="0" autoPict="0">
                <anchor moveWithCells="1">
                  <from>
                    <xdr:col>10</xdr:col>
                    <xdr:colOff>66675</xdr:colOff>
                    <xdr:row>44</xdr:row>
                    <xdr:rowOff>9525</xdr:rowOff>
                  </from>
                  <to>
                    <xdr:col>10</xdr:col>
                    <xdr:colOff>428625</xdr:colOff>
                    <xdr:row>45</xdr:row>
                    <xdr:rowOff>0</xdr:rowOff>
                  </to>
                </anchor>
              </controlPr>
            </control>
          </mc:Choice>
        </mc:AlternateContent>
        <mc:AlternateContent xmlns:mc="http://schemas.openxmlformats.org/markup-compatibility/2006">
          <mc:Choice Requires="x14">
            <control shapeId="2261" r:id="rId136" name="Check Box 213">
              <controlPr defaultSize="0" autoFill="0" autoLine="0" autoPict="0">
                <anchor moveWithCells="1">
                  <from>
                    <xdr:col>12</xdr:col>
                    <xdr:colOff>66675</xdr:colOff>
                    <xdr:row>44</xdr:row>
                    <xdr:rowOff>9525</xdr:rowOff>
                  </from>
                  <to>
                    <xdr:col>12</xdr:col>
                    <xdr:colOff>428625</xdr:colOff>
                    <xdr:row>45</xdr:row>
                    <xdr:rowOff>0</xdr:rowOff>
                  </to>
                </anchor>
              </controlPr>
            </control>
          </mc:Choice>
        </mc:AlternateContent>
        <mc:AlternateContent xmlns:mc="http://schemas.openxmlformats.org/markup-compatibility/2006">
          <mc:Choice Requires="x14">
            <control shapeId="2282" r:id="rId137" name="Check Box 234">
              <controlPr defaultSize="0" autoFill="0" autoLine="0" autoPict="0" altText="解体工事">
                <anchor moveWithCells="1">
                  <from>
                    <xdr:col>12</xdr:col>
                    <xdr:colOff>0</xdr:colOff>
                    <xdr:row>49</xdr:row>
                    <xdr:rowOff>9525</xdr:rowOff>
                  </from>
                  <to>
                    <xdr:col>13</xdr:col>
                    <xdr:colOff>409575</xdr:colOff>
                    <xdr:row>50</xdr:row>
                    <xdr:rowOff>0</xdr:rowOff>
                  </to>
                </anchor>
              </controlPr>
            </control>
          </mc:Choice>
        </mc:AlternateContent>
        <mc:AlternateContent xmlns:mc="http://schemas.openxmlformats.org/markup-compatibility/2006">
          <mc:Choice Requires="x14">
            <control shapeId="2283" r:id="rId138" name="Check Box 235">
              <controlPr defaultSize="0" autoFill="0" autoLine="0" autoPict="0" altText="解体工事">
                <anchor moveWithCells="1">
                  <from>
                    <xdr:col>12</xdr:col>
                    <xdr:colOff>0</xdr:colOff>
                    <xdr:row>54</xdr:row>
                    <xdr:rowOff>9525</xdr:rowOff>
                  </from>
                  <to>
                    <xdr:col>13</xdr:col>
                    <xdr:colOff>400050</xdr:colOff>
                    <xdr:row>55</xdr:row>
                    <xdr:rowOff>0</xdr:rowOff>
                  </to>
                </anchor>
              </controlPr>
            </control>
          </mc:Choice>
        </mc:AlternateContent>
        <mc:AlternateContent xmlns:mc="http://schemas.openxmlformats.org/markup-compatibility/2006">
          <mc:Choice Requires="x14">
            <control shapeId="2284" r:id="rId139" name="Drop Down 236">
              <controlPr defaultSize="0" autoLine="0" autoPict="0">
                <anchor moveWithCells="1">
                  <from>
                    <xdr:col>4</xdr:col>
                    <xdr:colOff>0</xdr:colOff>
                    <xdr:row>66</xdr:row>
                    <xdr:rowOff>0</xdr:rowOff>
                  </from>
                  <to>
                    <xdr:col>8</xdr:col>
                    <xdr:colOff>0</xdr:colOff>
                    <xdr:row>67</xdr:row>
                    <xdr:rowOff>0</xdr:rowOff>
                  </to>
                </anchor>
              </controlPr>
            </control>
          </mc:Choice>
        </mc:AlternateContent>
        <mc:AlternateContent xmlns:mc="http://schemas.openxmlformats.org/markup-compatibility/2006">
          <mc:Choice Requires="x14">
            <control shapeId="2285" r:id="rId140" name="Drop Down 237">
              <controlPr defaultSize="0" autoLine="0" autoPict="0">
                <anchor moveWithCells="1">
                  <from>
                    <xdr:col>4</xdr:col>
                    <xdr:colOff>0</xdr:colOff>
                    <xdr:row>67</xdr:row>
                    <xdr:rowOff>0</xdr:rowOff>
                  </from>
                  <to>
                    <xdr:col>8</xdr:col>
                    <xdr:colOff>0</xdr:colOff>
                    <xdr:row>68</xdr:row>
                    <xdr:rowOff>0</xdr:rowOff>
                  </to>
                </anchor>
              </controlPr>
            </control>
          </mc:Choice>
        </mc:AlternateContent>
        <mc:AlternateContent xmlns:mc="http://schemas.openxmlformats.org/markup-compatibility/2006">
          <mc:Choice Requires="x14">
            <control shapeId="2286" r:id="rId141" name="Drop Down 238">
              <controlPr defaultSize="0" autoLine="0" autoPict="0">
                <anchor moveWithCells="1">
                  <from>
                    <xdr:col>4</xdr:col>
                    <xdr:colOff>0</xdr:colOff>
                    <xdr:row>68</xdr:row>
                    <xdr:rowOff>0</xdr:rowOff>
                  </from>
                  <to>
                    <xdr:col>8</xdr:col>
                    <xdr:colOff>0</xdr:colOff>
                    <xdr:row>69</xdr:row>
                    <xdr:rowOff>0</xdr:rowOff>
                  </to>
                </anchor>
              </controlPr>
            </control>
          </mc:Choice>
        </mc:AlternateContent>
        <mc:AlternateContent xmlns:mc="http://schemas.openxmlformats.org/markup-compatibility/2006">
          <mc:Choice Requires="x14">
            <control shapeId="2287" r:id="rId142" name="Drop Down 239">
              <controlPr defaultSize="0" autoLine="0" autoPict="0">
                <anchor moveWithCells="1">
                  <from>
                    <xdr:col>18</xdr:col>
                    <xdr:colOff>0</xdr:colOff>
                    <xdr:row>93</xdr:row>
                    <xdr:rowOff>0</xdr:rowOff>
                  </from>
                  <to>
                    <xdr:col>20</xdr:col>
                    <xdr:colOff>0</xdr:colOff>
                    <xdr:row>94</xdr:row>
                    <xdr:rowOff>0</xdr:rowOff>
                  </to>
                </anchor>
              </controlPr>
            </control>
          </mc:Choice>
        </mc:AlternateContent>
        <mc:AlternateContent xmlns:mc="http://schemas.openxmlformats.org/markup-compatibility/2006">
          <mc:Choice Requires="x14">
            <control shapeId="2289" r:id="rId143" name="Drop Down 241">
              <controlPr defaultSize="0" autoLine="0" autoPict="0">
                <anchor moveWithCells="1">
                  <from>
                    <xdr:col>18</xdr:col>
                    <xdr:colOff>0</xdr:colOff>
                    <xdr:row>94</xdr:row>
                    <xdr:rowOff>0</xdr:rowOff>
                  </from>
                  <to>
                    <xdr:col>19</xdr:col>
                    <xdr:colOff>485775</xdr:colOff>
                    <xdr:row>95</xdr:row>
                    <xdr:rowOff>0</xdr:rowOff>
                  </to>
                </anchor>
              </controlPr>
            </control>
          </mc:Choice>
        </mc:AlternateContent>
        <mc:AlternateContent xmlns:mc="http://schemas.openxmlformats.org/markup-compatibility/2006">
          <mc:Choice Requires="x14">
            <control shapeId="2290" r:id="rId144" name="Drop Down 242">
              <controlPr defaultSize="0" autoLine="0" autoPict="0">
                <anchor moveWithCells="1">
                  <from>
                    <xdr:col>18</xdr:col>
                    <xdr:colOff>0</xdr:colOff>
                    <xdr:row>94</xdr:row>
                    <xdr:rowOff>0</xdr:rowOff>
                  </from>
                  <to>
                    <xdr:col>20</xdr:col>
                    <xdr:colOff>0</xdr:colOff>
                    <xdr:row>95</xdr:row>
                    <xdr:rowOff>0</xdr:rowOff>
                  </to>
                </anchor>
              </controlPr>
            </control>
          </mc:Choice>
        </mc:AlternateContent>
        <mc:AlternateContent xmlns:mc="http://schemas.openxmlformats.org/markup-compatibility/2006">
          <mc:Choice Requires="x14">
            <control shapeId="2293" r:id="rId145" name="Check Box 245">
              <controlPr defaultSize="0" autoFill="0" autoLine="0" autoPict="0">
                <anchor moveWithCells="1">
                  <from>
                    <xdr:col>16</xdr:col>
                    <xdr:colOff>76200</xdr:colOff>
                    <xdr:row>41</xdr:row>
                    <xdr:rowOff>28575</xdr:rowOff>
                  </from>
                  <to>
                    <xdr:col>16</xdr:col>
                    <xdr:colOff>438150</xdr:colOff>
                    <xdr:row>41</xdr:row>
                    <xdr:rowOff>333375</xdr:rowOff>
                  </to>
                </anchor>
              </controlPr>
            </control>
          </mc:Choice>
        </mc:AlternateContent>
        <mc:AlternateContent xmlns:mc="http://schemas.openxmlformats.org/markup-compatibility/2006">
          <mc:Choice Requires="x14">
            <control shapeId="2294" r:id="rId146" name="Check Box 246">
              <controlPr defaultSize="0" autoFill="0" autoLine="0" autoPict="0">
                <anchor moveWithCells="1">
                  <from>
                    <xdr:col>12</xdr:col>
                    <xdr:colOff>66675</xdr:colOff>
                    <xdr:row>42</xdr:row>
                    <xdr:rowOff>9525</xdr:rowOff>
                  </from>
                  <to>
                    <xdr:col>12</xdr:col>
                    <xdr:colOff>428625</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38"/>
  <sheetViews>
    <sheetView showGridLines="0" topLeftCell="A19" zoomScaleNormal="100" zoomScaleSheetLayoutView="100" workbookViewId="0">
      <selection activeCell="A2" sqref="A2:AZ2"/>
    </sheetView>
  </sheetViews>
  <sheetFormatPr defaultRowHeight="13.5"/>
  <cols>
    <col min="1" max="7" width="9.625" style="22" customWidth="1"/>
    <col min="8" max="8" width="11.25" style="22" customWidth="1"/>
    <col min="9" max="9" width="10.625" style="22" customWidth="1"/>
    <col min="10" max="13" width="9" style="22"/>
    <col min="14" max="14" width="8.75" style="22" customWidth="1"/>
    <col min="15" max="16384" width="9" style="22"/>
  </cols>
  <sheetData>
    <row r="1" spans="1:11">
      <c r="A1" s="23"/>
    </row>
    <row r="2" spans="1:11" ht="18.75" customHeight="1">
      <c r="A2" s="23"/>
      <c r="F2" s="805" t="str">
        <f>IF(入力!E3&lt;&gt;"",入力!E3,"")</f>
        <v/>
      </c>
      <c r="G2" s="805"/>
      <c r="H2" s="805"/>
      <c r="I2" s="805"/>
    </row>
    <row r="3" spans="1:11">
      <c r="A3" s="23"/>
    </row>
    <row r="4" spans="1:11" ht="22.5" customHeight="1">
      <c r="A4" s="809" t="s">
        <v>568</v>
      </c>
      <c r="B4" s="809"/>
      <c r="C4" s="809"/>
      <c r="D4" s="809"/>
      <c r="E4" s="809"/>
      <c r="F4" s="809"/>
      <c r="G4" s="809"/>
      <c r="H4" s="809"/>
      <c r="I4" s="809"/>
      <c r="J4" s="24"/>
    </row>
    <row r="5" spans="1:11" ht="19.5" customHeight="1">
      <c r="B5" s="147"/>
      <c r="C5" s="147" t="s">
        <v>569</v>
      </c>
      <c r="E5" s="147"/>
      <c r="F5" s="147"/>
      <c r="G5" s="147"/>
      <c r="H5" s="147"/>
      <c r="I5" s="147"/>
    </row>
    <row r="6" spans="1:11">
      <c r="A6" s="23"/>
    </row>
    <row r="7" spans="1:11">
      <c r="A7" s="23"/>
    </row>
    <row r="8" spans="1:11" ht="31.5" customHeight="1">
      <c r="A8" s="26"/>
      <c r="C8" s="806" t="s">
        <v>892</v>
      </c>
      <c r="D8" s="807"/>
      <c r="E8" s="808" t="str">
        <f>IF(入力!E14="",
     CONCATENATE(入力!E26,入力!G26,入力!K26,入力!P26),
     CONCATENATE(入力!E14,入力!G14,入力!K14,入力!P14)
     )</f>
        <v/>
      </c>
      <c r="F8" s="808"/>
      <c r="G8" s="808"/>
      <c r="H8" s="808"/>
      <c r="I8" s="808"/>
    </row>
    <row r="9" spans="1:11" ht="18.75" customHeight="1">
      <c r="A9" s="23"/>
      <c r="C9" s="807" t="s">
        <v>891</v>
      </c>
      <c r="D9" s="807"/>
      <c r="E9" s="810" t="str">
        <f ca="1">受付票!D6</f>
        <v/>
      </c>
      <c r="F9" s="810"/>
      <c r="G9" s="810"/>
      <c r="H9" s="810"/>
      <c r="I9" s="810"/>
    </row>
    <row r="10" spans="1:11" ht="18.75" customHeight="1">
      <c r="A10" s="23"/>
      <c r="C10" s="807" t="s">
        <v>890</v>
      </c>
      <c r="D10" s="807"/>
      <c r="E10" s="413" t="str">
        <f>受付票!C21</f>
        <v>　　</v>
      </c>
      <c r="F10" s="1"/>
      <c r="G10" s="1"/>
      <c r="H10" s="1"/>
      <c r="I10" s="27"/>
      <c r="J10" s="89"/>
    </row>
    <row r="11" spans="1:11" ht="29.25" customHeight="1">
      <c r="A11" s="23"/>
      <c r="C11" s="25"/>
      <c r="D11" s="25" t="str">
        <f>IF(K11=TRUE,"代理人","")</f>
        <v/>
      </c>
      <c r="E11" s="825" t="str">
        <f>IF(K11=TRUE,入力!AF144,"")</f>
        <v/>
      </c>
      <c r="F11" s="825"/>
      <c r="G11" s="825"/>
      <c r="H11" s="825"/>
      <c r="I11" s="27"/>
      <c r="K11" s="436" t="b">
        <v>0</v>
      </c>
    </row>
    <row r="12" spans="1:11" ht="18.75" customHeight="1">
      <c r="A12" s="23"/>
      <c r="C12" s="25"/>
      <c r="D12" s="25"/>
      <c r="E12" s="23" t="str">
        <f>IF(K11=TRUE,入力!AE144,"")</f>
        <v/>
      </c>
      <c r="F12" s="28"/>
      <c r="G12" s="435"/>
      <c r="H12" s="29"/>
      <c r="I12" s="27"/>
    </row>
    <row r="13" spans="1:11" ht="18.75" customHeight="1">
      <c r="A13" s="23"/>
      <c r="C13" s="25"/>
      <c r="D13" s="25"/>
      <c r="E13" s="413" t="str">
        <f>IF(K11=TRUE,入力!AR144&amp;"　"&amp;入力!AS144,"")</f>
        <v/>
      </c>
      <c r="F13" s="28"/>
      <c r="G13" s="29"/>
      <c r="H13" s="29"/>
      <c r="I13" s="27"/>
    </row>
    <row r="14" spans="1:11" ht="18.75" customHeight="1">
      <c r="A14" s="23"/>
      <c r="C14" s="25"/>
      <c r="D14" s="25"/>
      <c r="E14" s="28"/>
      <c r="F14" s="28"/>
      <c r="G14" s="29"/>
      <c r="H14" s="29"/>
      <c r="I14" s="27"/>
    </row>
    <row r="15" spans="1:11" ht="12.75" customHeight="1">
      <c r="A15" s="23"/>
      <c r="E15" s="60"/>
      <c r="F15" s="60"/>
      <c r="G15" s="60"/>
      <c r="H15" s="60"/>
    </row>
    <row r="16" spans="1:11" ht="30" customHeight="1">
      <c r="A16" s="827" t="s">
        <v>995</v>
      </c>
      <c r="B16" s="827"/>
      <c r="C16" s="827"/>
      <c r="D16" s="827"/>
      <c r="E16" s="827"/>
      <c r="F16" s="827"/>
      <c r="G16" s="827"/>
      <c r="H16" s="827"/>
      <c r="I16" s="827"/>
    </row>
    <row r="17" spans="1:16" ht="20.100000000000001" customHeight="1">
      <c r="A17" s="23"/>
    </row>
    <row r="18" spans="1:16" ht="59.25" customHeight="1">
      <c r="B18" s="826" t="s">
        <v>893</v>
      </c>
      <c r="C18" s="826"/>
      <c r="D18" s="826"/>
      <c r="E18" s="826"/>
      <c r="F18" s="826"/>
      <c r="G18" s="826"/>
      <c r="H18" s="826"/>
      <c r="I18" s="457"/>
    </row>
    <row r="19" spans="1:16" ht="26.25" customHeight="1">
      <c r="A19" s="23"/>
    </row>
    <row r="20" spans="1:16" ht="23.25" customHeight="1">
      <c r="A20" s="813" t="s">
        <v>423</v>
      </c>
      <c r="B20" s="813"/>
      <c r="C20" s="813"/>
      <c r="D20" s="813"/>
      <c r="E20" s="813"/>
      <c r="F20" s="813"/>
      <c r="G20" s="813"/>
      <c r="H20" s="813"/>
      <c r="I20" s="813"/>
    </row>
    <row r="21" spans="1:16" ht="15" customHeight="1" thickBot="1">
      <c r="A21" s="25"/>
      <c r="B21" s="25"/>
      <c r="C21" s="25"/>
      <c r="D21" s="25"/>
      <c r="E21" s="25"/>
      <c r="F21" s="25"/>
      <c r="G21" s="25"/>
      <c r="H21" s="25"/>
      <c r="I21" s="25"/>
    </row>
    <row r="22" spans="1:16" ht="27" customHeight="1">
      <c r="A22" s="812" t="s">
        <v>1037</v>
      </c>
      <c r="B22" s="812"/>
      <c r="C22" s="812"/>
      <c r="D22" s="812"/>
      <c r="E22" s="812"/>
      <c r="F22" s="812"/>
      <c r="G22" s="812"/>
      <c r="H22" s="812"/>
      <c r="I22" s="812"/>
      <c r="K22" s="816" t="s">
        <v>1036</v>
      </c>
      <c r="L22" s="817"/>
      <c r="M22" s="817"/>
      <c r="N22" s="817"/>
      <c r="O22" s="817"/>
      <c r="P22" s="818"/>
    </row>
    <row r="23" spans="1:16" ht="44.25" customHeight="1">
      <c r="A23" s="812"/>
      <c r="B23" s="812"/>
      <c r="C23" s="812"/>
      <c r="D23" s="812"/>
      <c r="E23" s="812"/>
      <c r="F23" s="812"/>
      <c r="G23" s="812"/>
      <c r="H23" s="812"/>
      <c r="I23" s="812"/>
      <c r="K23" s="819"/>
      <c r="L23" s="820"/>
      <c r="M23" s="820"/>
      <c r="N23" s="820"/>
      <c r="O23" s="820"/>
      <c r="P23" s="821"/>
    </row>
    <row r="24" spans="1:16" ht="43.5" customHeight="1">
      <c r="A24" s="812"/>
      <c r="B24" s="812"/>
      <c r="C24" s="812"/>
      <c r="D24" s="812"/>
      <c r="E24" s="812"/>
      <c r="F24" s="812"/>
      <c r="G24" s="812"/>
      <c r="H24" s="812"/>
      <c r="I24" s="812"/>
      <c r="K24" s="819"/>
      <c r="L24" s="820"/>
      <c r="M24" s="820"/>
      <c r="N24" s="820"/>
      <c r="O24" s="820"/>
      <c r="P24" s="821"/>
    </row>
    <row r="25" spans="1:16" ht="14.25" customHeight="1">
      <c r="A25" s="23"/>
      <c r="I25" s="23"/>
      <c r="K25" s="819"/>
      <c r="L25" s="820"/>
      <c r="M25" s="820"/>
      <c r="N25" s="820"/>
      <c r="O25" s="820"/>
      <c r="P25" s="821"/>
    </row>
    <row r="26" spans="1:16" ht="22.5" customHeight="1" thickBot="1">
      <c r="A26" s="815" t="s">
        <v>424</v>
      </c>
      <c r="B26" s="815"/>
      <c r="C26" s="815"/>
      <c r="D26" s="815"/>
      <c r="E26" s="815"/>
      <c r="F26" s="815"/>
      <c r="G26" s="815"/>
      <c r="H26" s="815"/>
      <c r="I26" s="815"/>
      <c r="K26" s="822"/>
      <c r="L26" s="823"/>
      <c r="M26" s="823"/>
      <c r="N26" s="823"/>
      <c r="O26" s="823"/>
      <c r="P26" s="824"/>
    </row>
    <row r="27" spans="1:16" ht="22.5" customHeight="1">
      <c r="A27" s="80"/>
      <c r="B27" s="80"/>
      <c r="C27" s="80"/>
      <c r="D27" s="80"/>
      <c r="E27" s="80"/>
      <c r="F27" s="80"/>
      <c r="G27" s="80"/>
      <c r="H27" s="80"/>
      <c r="I27" s="80"/>
    </row>
    <row r="28" spans="1:16" ht="24.75" customHeight="1">
      <c r="A28" s="80"/>
      <c r="B28" s="80"/>
      <c r="C28" s="80"/>
      <c r="D28" s="80"/>
      <c r="E28" s="80"/>
      <c r="F28" s="80"/>
      <c r="G28" s="80"/>
      <c r="H28" s="80"/>
      <c r="I28" s="80"/>
    </row>
    <row r="29" spans="1:16">
      <c r="A29" s="80"/>
      <c r="B29" s="80"/>
      <c r="C29" s="80"/>
      <c r="D29" s="80"/>
      <c r="E29" s="80"/>
      <c r="F29" s="80"/>
      <c r="G29" s="80"/>
      <c r="H29" s="80"/>
      <c r="I29" s="80"/>
    </row>
    <row r="30" spans="1:16" ht="36.75" customHeight="1">
      <c r="A30" s="814" t="s">
        <v>1012</v>
      </c>
      <c r="B30" s="814"/>
      <c r="C30" s="814"/>
      <c r="D30" s="814"/>
      <c r="E30" s="814"/>
      <c r="F30" s="814"/>
      <c r="G30" s="814"/>
      <c r="H30" s="814"/>
      <c r="I30" s="814"/>
    </row>
    <row r="31" spans="1:16" ht="7.5" customHeight="1">
      <c r="A31" s="26"/>
    </row>
    <row r="32" spans="1:16">
      <c r="A32" s="26"/>
    </row>
    <row r="33" spans="1:9">
      <c r="A33" s="26"/>
    </row>
    <row r="38" spans="1:9">
      <c r="A38" s="811"/>
      <c r="B38" s="811"/>
      <c r="C38" s="811"/>
      <c r="D38" s="811"/>
      <c r="E38" s="811"/>
      <c r="F38" s="811"/>
      <c r="G38" s="811"/>
      <c r="H38" s="811"/>
      <c r="I38" s="811"/>
    </row>
  </sheetData>
  <sheetProtection password="CC0F" sheet="1" scenarios="1" selectLockedCells="1" selectUnlockedCells="1"/>
  <mergeCells count="19">
    <mergeCell ref="C10:D10"/>
    <mergeCell ref="A20:I20"/>
    <mergeCell ref="A30:I30"/>
    <mergeCell ref="A26:I26"/>
    <mergeCell ref="K22:P26"/>
    <mergeCell ref="E11:H11"/>
    <mergeCell ref="B18:H18"/>
    <mergeCell ref="A16:I16"/>
    <mergeCell ref="A38:B38"/>
    <mergeCell ref="C38:D38"/>
    <mergeCell ref="E38:F38"/>
    <mergeCell ref="G38:I38"/>
    <mergeCell ref="A22:I24"/>
    <mergeCell ref="F2:I2"/>
    <mergeCell ref="C8:D8"/>
    <mergeCell ref="E8:I8"/>
    <mergeCell ref="A4:I4"/>
    <mergeCell ref="E9:I9"/>
    <mergeCell ref="C9:D9"/>
  </mergeCells>
  <phoneticPr fontId="2"/>
  <pageMargins left="0.98425196850393704" right="0.27559055118110237" top="0.6692913385826772" bottom="0.59055118110236227"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print="0" autoFill="0" autoLine="0" autoPict="0">
                <anchor moveWithCells="1">
                  <from>
                    <xdr:col>9</xdr:col>
                    <xdr:colOff>523875</xdr:colOff>
                    <xdr:row>9</xdr:row>
                    <xdr:rowOff>95250</xdr:rowOff>
                  </from>
                  <to>
                    <xdr:col>12</xdr:col>
                    <xdr:colOff>609600</xdr:colOff>
                    <xdr:row>10</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O131"/>
  <sheetViews>
    <sheetView showGridLines="0" workbookViewId="0">
      <selection activeCell="K1" sqref="K1"/>
    </sheetView>
  </sheetViews>
  <sheetFormatPr defaultRowHeight="13.5"/>
  <cols>
    <col min="1" max="1" width="1.875" style="1" customWidth="1"/>
    <col min="2" max="10" width="10.625" style="1" customWidth="1"/>
    <col min="11" max="11" width="3.25" style="1" customWidth="1"/>
    <col min="12" max="17" width="10.625" style="1" customWidth="1"/>
    <col min="18" max="16384" width="9" style="1"/>
  </cols>
  <sheetData>
    <row r="1" spans="2:13" ht="32.25" customHeight="1">
      <c r="B1" s="954" t="s">
        <v>1015</v>
      </c>
      <c r="C1" s="954"/>
      <c r="D1" s="954"/>
      <c r="E1" s="954"/>
      <c r="F1" s="954"/>
      <c r="G1" s="954"/>
      <c r="H1" s="954"/>
      <c r="I1" s="954"/>
      <c r="J1" s="954"/>
      <c r="K1" s="131"/>
    </row>
    <row r="2" spans="2:13" ht="30" customHeight="1">
      <c r="B2" s="961" t="s">
        <v>996</v>
      </c>
      <c r="C2" s="962"/>
      <c r="D2" s="963"/>
      <c r="E2" s="967">
        <f>入力!E2</f>
        <v>0</v>
      </c>
      <c r="F2" s="968"/>
      <c r="G2" s="959" t="s">
        <v>11</v>
      </c>
      <c r="H2" s="960"/>
      <c r="I2" s="948" t="str">
        <f>IF(入力!E3="","",入力!E3)</f>
        <v/>
      </c>
      <c r="J2" s="949"/>
    </row>
    <row r="3" spans="2:13" ht="37.5" customHeight="1">
      <c r="B3" s="969" t="s">
        <v>561</v>
      </c>
      <c r="C3" s="970"/>
      <c r="D3" s="971"/>
      <c r="E3" s="972" t="str">
        <f ca="1">IF(ISTEXT(入力!E4),入力!E4,"")</f>
        <v/>
      </c>
      <c r="F3" s="695"/>
      <c r="G3" s="955" t="s">
        <v>597</v>
      </c>
      <c r="H3" s="956"/>
      <c r="I3" s="957">
        <f>入力!E5</f>
        <v>0</v>
      </c>
      <c r="J3" s="958"/>
    </row>
    <row r="4" spans="2:13" ht="18.75" customHeight="1">
      <c r="B4" s="314" t="s">
        <v>486</v>
      </c>
    </row>
    <row r="5" spans="2:13" ht="13.5" customHeight="1">
      <c r="B5" s="861" t="s">
        <v>0</v>
      </c>
      <c r="C5" s="950" t="str">
        <f>DBCS(入力!E8)</f>
        <v/>
      </c>
      <c r="D5" s="951"/>
      <c r="E5" s="951"/>
      <c r="F5" s="951"/>
      <c r="G5" s="952"/>
      <c r="H5" s="964" t="s">
        <v>2</v>
      </c>
      <c r="I5" s="965"/>
      <c r="J5" s="966"/>
    </row>
    <row r="6" spans="2:13" ht="22.5" customHeight="1">
      <c r="B6" s="862"/>
      <c r="C6" s="973" t="str">
        <f ca="1">IF(入力!E6=1,入力!E7&amp;"　"&amp;入力!E9,IF(入力!E6=2,入力!E9&amp;"　"&amp;入力!E7,""))</f>
        <v/>
      </c>
      <c r="D6" s="974"/>
      <c r="E6" s="974"/>
      <c r="F6" s="974"/>
      <c r="G6" s="975"/>
      <c r="H6" s="903">
        <f>入力!E23</f>
        <v>0</v>
      </c>
      <c r="I6" s="904"/>
      <c r="J6" s="905"/>
    </row>
    <row r="7" spans="2:13" ht="17.25" customHeight="1">
      <c r="B7" s="64" t="s">
        <v>15</v>
      </c>
      <c r="C7" s="953" t="str">
        <f>IF(ISTEXT(入力!E29),
  IF(入力!E24="","",TEXT(入力!E24,"000") &amp; "-" &amp; TEXT(入力!H24,"0000")),
  IF(入力!E12="","",TEXT(入力!E12,"000") &amp; "-" &amp; TEXT(入力!H12,"0000")))</f>
        <v/>
      </c>
      <c r="D7" s="929"/>
    </row>
    <row r="8" spans="2:13">
      <c r="B8" s="861" t="s">
        <v>3</v>
      </c>
      <c r="C8" s="389" t="s">
        <v>933</v>
      </c>
      <c r="D8" s="863" t="s">
        <v>932</v>
      </c>
      <c r="E8" s="863"/>
      <c r="F8" s="863" t="s">
        <v>10</v>
      </c>
      <c r="G8" s="863"/>
      <c r="H8" s="863"/>
      <c r="I8" s="863" t="s">
        <v>958</v>
      </c>
      <c r="J8" s="865"/>
    </row>
    <row r="9" spans="2:13" ht="22.5" customHeight="1">
      <c r="B9" s="942"/>
      <c r="C9" s="141">
        <f>IF(ISTEXT(入力!E29),入力!E26,入力!E14)</f>
        <v>0</v>
      </c>
      <c r="D9" s="921">
        <f>IF(ISTEXT(入力!E29),入力!G26,入力!G14)</f>
        <v>0</v>
      </c>
      <c r="E9" s="921"/>
      <c r="F9" s="921">
        <f>IF(ISTEXT(入力!E29),入力!K26,入力!K14)</f>
        <v>0</v>
      </c>
      <c r="G9" s="921"/>
      <c r="H9" s="921"/>
      <c r="I9" s="922">
        <f>IF(ISTEXT(入力!E29),入力!P26,入力!P14)</f>
        <v>0</v>
      </c>
      <c r="J9" s="923"/>
    </row>
    <row r="10" spans="2:13" ht="15" customHeight="1">
      <c r="B10" s="861" t="s">
        <v>684</v>
      </c>
      <c r="C10" s="877" t="s">
        <v>6</v>
      </c>
      <c r="D10" s="878"/>
      <c r="E10" s="878"/>
      <c r="F10" s="371" t="s">
        <v>733</v>
      </c>
      <c r="G10" s="945">
        <f>IF(ISTEXT(入力!E29),入力!E28,入力!E20)</f>
        <v>0</v>
      </c>
      <c r="H10" s="946"/>
      <c r="I10" s="946"/>
      <c r="J10" s="947"/>
    </row>
    <row r="11" spans="2:13" ht="29.25" customHeight="1">
      <c r="B11" s="862"/>
      <c r="C11" s="924" t="str">
        <f>IF(ISTEXT(入力!E29),IF(ISTEXT(入力!E29),入力!E27,""),IF(ISTEXT(入力!E21),入力!E19,""))</f>
        <v/>
      </c>
      <c r="D11" s="921"/>
      <c r="E11" s="925"/>
      <c r="F11" s="370" t="s">
        <v>59</v>
      </c>
      <c r="G11" s="903" t="str">
        <f>IF(ISTEXT(入力!E29),
  IF(ISTEXT(入力!E29),入力!E29,""),
  IF(ISTEXT(入力!E21),入力!E21,""))</f>
        <v/>
      </c>
      <c r="H11" s="904"/>
      <c r="I11" s="904"/>
      <c r="J11" s="905"/>
    </row>
    <row r="12" spans="2:13" ht="18.75" customHeight="1">
      <c r="B12" s="189" t="s">
        <v>530</v>
      </c>
      <c r="C12" s="90"/>
      <c r="D12" s="90"/>
      <c r="E12" s="90"/>
      <c r="F12" s="90"/>
      <c r="G12" s="90"/>
      <c r="H12" s="90"/>
      <c r="I12" s="90"/>
      <c r="J12" s="5"/>
      <c r="K12" s="5"/>
      <c r="L12" s="6"/>
      <c r="M12" s="6"/>
    </row>
    <row r="13" spans="2:13" ht="22.5" customHeight="1">
      <c r="B13" s="30" t="s">
        <v>4</v>
      </c>
      <c r="C13" s="186">
        <f>入力!E32</f>
        <v>0</v>
      </c>
      <c r="D13" s="186">
        <f>入力!G32</f>
        <v>0</v>
      </c>
      <c r="E13" s="187">
        <f>入力!I32</f>
        <v>0</v>
      </c>
      <c r="F13" s="30" t="s">
        <v>5</v>
      </c>
      <c r="G13" s="186">
        <f>入力!E34</f>
        <v>0</v>
      </c>
      <c r="H13" s="186">
        <f>入力!G34</f>
        <v>0</v>
      </c>
      <c r="I13" s="187">
        <f>入力!I34</f>
        <v>0</v>
      </c>
    </row>
    <row r="14" spans="2:13" ht="22.5" customHeight="1">
      <c r="B14" s="943" t="s">
        <v>9</v>
      </c>
      <c r="C14" s="944"/>
      <c r="D14" s="926">
        <f>入力!E35</f>
        <v>0</v>
      </c>
      <c r="E14" s="926"/>
      <c r="F14" s="926"/>
      <c r="G14" s="926"/>
      <c r="H14" s="926"/>
      <c r="I14" s="927"/>
    </row>
    <row r="15" spans="2:13" ht="18.75" customHeight="1">
      <c r="B15" s="314" t="s">
        <v>531</v>
      </c>
    </row>
    <row r="16" spans="2:13" ht="17.25">
      <c r="B16" s="65" t="s">
        <v>15</v>
      </c>
      <c r="C16" s="928" t="str">
        <f>IF(入力!E12="","",TEXT(入力!E12,"000") &amp; "-" &amp; TEXT(入力!H12,"0000"))</f>
        <v/>
      </c>
      <c r="D16" s="929"/>
      <c r="E16" s="930" t="s">
        <v>74</v>
      </c>
      <c r="F16" s="931"/>
      <c r="G16" s="900">
        <f>入力!E11</f>
        <v>0</v>
      </c>
      <c r="H16" s="901"/>
      <c r="I16" s="901"/>
      <c r="J16" s="902"/>
    </row>
    <row r="17" spans="2:15">
      <c r="B17" s="861" t="s">
        <v>992</v>
      </c>
      <c r="C17" s="389" t="s">
        <v>933</v>
      </c>
      <c r="D17" s="863" t="s">
        <v>932</v>
      </c>
      <c r="E17" s="863"/>
      <c r="F17" s="863" t="s">
        <v>10</v>
      </c>
      <c r="G17" s="863"/>
      <c r="H17" s="863"/>
      <c r="I17" s="863" t="s">
        <v>958</v>
      </c>
      <c r="J17" s="865"/>
    </row>
    <row r="18" spans="2:15" ht="22.5" customHeight="1">
      <c r="B18" s="862"/>
      <c r="C18" s="59">
        <f>入力!E14</f>
        <v>0</v>
      </c>
      <c r="D18" s="921">
        <f>入力!G14</f>
        <v>0</v>
      </c>
      <c r="E18" s="921"/>
      <c r="F18" s="921">
        <f>入力!K14</f>
        <v>0</v>
      </c>
      <c r="G18" s="921"/>
      <c r="H18" s="921"/>
      <c r="I18" s="932">
        <f>入力!P14</f>
        <v>0</v>
      </c>
      <c r="J18" s="933"/>
    </row>
    <row r="19" spans="2:15" ht="22.5" customHeight="1">
      <c r="B19" s="180" t="s">
        <v>685</v>
      </c>
      <c r="C19" s="59">
        <f>入力!E16</f>
        <v>0</v>
      </c>
      <c r="D19" s="921">
        <f>入力!G16</f>
        <v>0</v>
      </c>
      <c r="E19" s="921"/>
      <c r="F19" s="921">
        <f>入力!K16</f>
        <v>0</v>
      </c>
      <c r="G19" s="921"/>
      <c r="H19" s="921"/>
      <c r="I19" s="932">
        <f>入力!P16</f>
        <v>0</v>
      </c>
      <c r="J19" s="933"/>
    </row>
    <row r="20" spans="2:15" ht="24.75" customHeight="1">
      <c r="B20" s="193" t="s">
        <v>734</v>
      </c>
      <c r="C20" s="257">
        <f>入力!E18</f>
        <v>0</v>
      </c>
      <c r="D20" s="258">
        <f>入力!G18</f>
        <v>0</v>
      </c>
      <c r="E20" s="259">
        <f>入力!I18</f>
        <v>0</v>
      </c>
    </row>
    <row r="21" spans="2:15">
      <c r="B21" s="879" t="s">
        <v>673</v>
      </c>
      <c r="C21" s="877" t="s">
        <v>674</v>
      </c>
      <c r="D21" s="878"/>
      <c r="E21" s="878"/>
      <c r="F21" s="371" t="s">
        <v>733</v>
      </c>
      <c r="G21" s="894" t="str">
        <f>IF(ISTEXT(入力!E20),入力!E20,"")</f>
        <v/>
      </c>
      <c r="H21" s="895"/>
      <c r="I21" s="895"/>
      <c r="J21" s="896"/>
    </row>
    <row r="22" spans="2:15" ht="29.25" customHeight="1">
      <c r="B22" s="880"/>
      <c r="C22" s="897" t="str">
        <f>IF(ISTEXT(入力!E21),入力!E19,"")</f>
        <v/>
      </c>
      <c r="D22" s="898"/>
      <c r="E22" s="899"/>
      <c r="F22" s="370" t="s">
        <v>59</v>
      </c>
      <c r="G22" s="891" t="str">
        <f>IF(ISTEXT(入力!E21),入力!E21,"")</f>
        <v/>
      </c>
      <c r="H22" s="892"/>
      <c r="I22" s="892"/>
      <c r="J22" s="893"/>
    </row>
    <row r="23" spans="2:15" ht="8.25" customHeight="1">
      <c r="C23" s="39"/>
      <c r="D23" s="188"/>
      <c r="E23" s="188"/>
      <c r="F23" s="188"/>
      <c r="G23" s="25"/>
      <c r="H23" s="188"/>
      <c r="I23" s="188"/>
      <c r="J23" s="188"/>
    </row>
    <row r="24" spans="2:15" ht="14.25">
      <c r="B24" s="189" t="s">
        <v>686</v>
      </c>
      <c r="C24" s="190"/>
      <c r="D24" s="191"/>
      <c r="E24" s="191"/>
      <c r="F24" s="191"/>
      <c r="G24" s="192"/>
      <c r="H24" s="191"/>
      <c r="I24" s="191"/>
      <c r="J24" s="191"/>
    </row>
    <row r="25" spans="2:15" ht="16.5" customHeight="1">
      <c r="B25" s="858" t="s">
        <v>678</v>
      </c>
      <c r="C25" s="881" t="str">
        <f>入力!AT149</f>
        <v/>
      </c>
      <c r="D25" s="881"/>
      <c r="E25" s="881" t="str">
        <f>入力!AU149</f>
        <v/>
      </c>
      <c r="F25" s="881"/>
      <c r="G25" s="881" t="str">
        <f>入力!AV149</f>
        <v/>
      </c>
      <c r="H25" s="881"/>
      <c r="I25" s="881" t="str">
        <f>入力!AW149</f>
        <v/>
      </c>
      <c r="J25" s="886"/>
      <c r="L25" s="150"/>
      <c r="M25" s="150"/>
      <c r="N25" s="150"/>
      <c r="O25" s="150"/>
    </row>
    <row r="26" spans="2:15" ht="16.5" customHeight="1">
      <c r="B26" s="859"/>
      <c r="C26" s="864" t="str">
        <f>入力!AX149</f>
        <v/>
      </c>
      <c r="D26" s="864"/>
      <c r="E26" s="864" t="str">
        <f>入力!AY149</f>
        <v/>
      </c>
      <c r="F26" s="864"/>
      <c r="G26" s="864" t="str">
        <f>入力!AZ149</f>
        <v/>
      </c>
      <c r="H26" s="864"/>
      <c r="I26" s="864" t="str">
        <f>入力!BA149</f>
        <v/>
      </c>
      <c r="J26" s="866"/>
      <c r="L26" s="150"/>
      <c r="M26" s="150"/>
      <c r="N26" s="150"/>
      <c r="O26" s="150"/>
    </row>
    <row r="27" spans="2:15" ht="16.5" customHeight="1">
      <c r="B27" s="859"/>
      <c r="C27" s="864" t="str">
        <f>入力!BB149</f>
        <v/>
      </c>
      <c r="D27" s="864"/>
      <c r="E27" s="864" t="str">
        <f>入力!BC149</f>
        <v/>
      </c>
      <c r="F27" s="864"/>
      <c r="G27" s="864" t="str">
        <f>入力!BD149</f>
        <v/>
      </c>
      <c r="H27" s="864"/>
      <c r="I27" s="864" t="str">
        <f>入力!BE149</f>
        <v/>
      </c>
      <c r="J27" s="866"/>
      <c r="L27" s="150"/>
      <c r="M27" s="150"/>
      <c r="N27" s="150"/>
      <c r="O27" s="150"/>
    </row>
    <row r="28" spans="2:15" ht="16.5" customHeight="1">
      <c r="B28" s="859"/>
      <c r="C28" s="864" t="str">
        <f>入力!BF149</f>
        <v/>
      </c>
      <c r="D28" s="864"/>
      <c r="E28" s="864" t="str">
        <f>入力!BG149</f>
        <v/>
      </c>
      <c r="F28" s="864"/>
      <c r="G28" s="864" t="str">
        <f>入力!BH149</f>
        <v/>
      </c>
      <c r="H28" s="864"/>
      <c r="I28" s="864" t="str">
        <f>入力!BI149</f>
        <v/>
      </c>
      <c r="J28" s="866"/>
      <c r="L28" s="150"/>
      <c r="M28" s="150"/>
      <c r="N28" s="150"/>
      <c r="O28" s="150"/>
    </row>
    <row r="29" spans="2:15" ht="16.5" customHeight="1">
      <c r="B29" s="859"/>
      <c r="C29" s="864" t="str">
        <f>入力!BJ149</f>
        <v/>
      </c>
      <c r="D29" s="864"/>
      <c r="E29" s="864" t="str">
        <f>入力!BK149</f>
        <v/>
      </c>
      <c r="F29" s="864"/>
      <c r="G29" s="864" t="str">
        <f>入力!BL149</f>
        <v/>
      </c>
      <c r="H29" s="864"/>
      <c r="I29" s="864" t="str">
        <f>入力!BM149</f>
        <v/>
      </c>
      <c r="J29" s="866"/>
      <c r="L29" s="150"/>
      <c r="M29" s="150"/>
      <c r="N29" s="150"/>
      <c r="O29" s="150"/>
    </row>
    <row r="30" spans="2:15" ht="16.5" customHeight="1">
      <c r="B30" s="859"/>
      <c r="C30" s="864" t="str">
        <f>入力!BN149</f>
        <v/>
      </c>
      <c r="D30" s="864"/>
      <c r="E30" s="864" t="str">
        <f>入力!BO149</f>
        <v/>
      </c>
      <c r="F30" s="864"/>
      <c r="G30" s="864" t="str">
        <f>入力!BP149</f>
        <v/>
      </c>
      <c r="H30" s="864"/>
      <c r="I30" s="864" t="str">
        <f>入力!BQ149</f>
        <v/>
      </c>
      <c r="J30" s="866"/>
      <c r="O30" s="150"/>
    </row>
    <row r="31" spans="2:15" ht="16.5" customHeight="1">
      <c r="B31" s="860"/>
      <c r="C31" s="874" t="str">
        <f>入力!BR149</f>
        <v/>
      </c>
      <c r="D31" s="874"/>
      <c r="E31" s="874" t="str">
        <f>入力!BS149</f>
        <v/>
      </c>
      <c r="F31" s="874"/>
      <c r="G31" s="874" t="str">
        <f>入力!BT149</f>
        <v/>
      </c>
      <c r="H31" s="874"/>
      <c r="I31" s="874" t="str">
        <f>入力!BU149</f>
        <v/>
      </c>
      <c r="J31" s="934"/>
      <c r="L31" s="150"/>
      <c r="M31" s="150"/>
      <c r="N31" s="150"/>
      <c r="O31" s="150"/>
    </row>
    <row r="32" spans="2:15" ht="6" customHeight="1">
      <c r="B32" s="313"/>
      <c r="C32" s="178"/>
      <c r="D32" s="178"/>
      <c r="E32" s="178"/>
      <c r="F32" s="178"/>
      <c r="L32" s="150"/>
      <c r="M32" s="150"/>
      <c r="N32" s="150"/>
      <c r="O32" s="150"/>
    </row>
    <row r="33" spans="2:15" ht="12.75" customHeight="1">
      <c r="B33" s="189" t="s">
        <v>791</v>
      </c>
      <c r="C33" s="315"/>
      <c r="D33" s="315"/>
      <c r="E33" s="315"/>
      <c r="F33" s="315"/>
      <c r="L33" s="150"/>
      <c r="M33" s="150"/>
      <c r="N33" s="150"/>
      <c r="O33" s="150"/>
    </row>
    <row r="34" spans="2:15" ht="13.5" customHeight="1">
      <c r="B34" s="828" t="s">
        <v>41</v>
      </c>
      <c r="C34" s="875" t="s">
        <v>66</v>
      </c>
      <c r="D34" s="876"/>
      <c r="E34" s="316" t="str">
        <f>入力!AL17</f>
        <v/>
      </c>
      <c r="F34" s="316" t="str">
        <f>入力!AL18</f>
        <v/>
      </c>
      <c r="G34" s="316" t="str">
        <f>入力!AL19</f>
        <v/>
      </c>
      <c r="H34" s="316" t="str">
        <f>入力!AL20</f>
        <v/>
      </c>
      <c r="I34" s="316" t="str">
        <f>入力!AL21</f>
        <v/>
      </c>
      <c r="J34" s="317" t="str">
        <f>入力!AL22</f>
        <v/>
      </c>
      <c r="N34" s="150"/>
      <c r="O34" s="150"/>
    </row>
    <row r="35" spans="2:15" ht="13.5" customHeight="1">
      <c r="B35" s="829"/>
      <c r="C35" s="914" t="str">
        <f>IF(入力!R46="","",IF(入力!CB144=2,入力!E46,入力!I46 &amp; "知事"))</f>
        <v/>
      </c>
      <c r="D35" s="915"/>
      <c r="E35" s="310" t="str">
        <f>入力!AL23</f>
        <v/>
      </c>
      <c r="F35" s="310" t="str">
        <f>入力!AL24</f>
        <v/>
      </c>
      <c r="G35" s="310" t="str">
        <f>入力!AL25</f>
        <v/>
      </c>
      <c r="H35" s="310" t="str">
        <f>入力!AL26</f>
        <v/>
      </c>
      <c r="I35" s="310" t="str">
        <f>入力!AL27</f>
        <v/>
      </c>
      <c r="J35" s="311" t="str">
        <f>入力!AL28</f>
        <v/>
      </c>
      <c r="K35"/>
      <c r="N35" s="150"/>
      <c r="O35" s="150"/>
    </row>
    <row r="36" spans="2:15" ht="13.5" customHeight="1">
      <c r="B36" s="829"/>
      <c r="C36" s="910"/>
      <c r="D36" s="911"/>
      <c r="E36" s="310" t="str">
        <f>入力!AL29</f>
        <v/>
      </c>
      <c r="F36" s="310" t="str">
        <f>入力!AL30</f>
        <v/>
      </c>
      <c r="G36" s="310" t="str">
        <f>入力!AL31</f>
        <v/>
      </c>
      <c r="H36" s="310" t="str">
        <f>入力!AL32</f>
        <v/>
      </c>
      <c r="I36" s="310" t="str">
        <f>入力!AL33</f>
        <v/>
      </c>
      <c r="J36" s="311" t="str">
        <f>入力!AL34</f>
        <v/>
      </c>
      <c r="K36"/>
      <c r="N36" s="150"/>
      <c r="O36" s="150"/>
    </row>
    <row r="37" spans="2:15" ht="13.5" customHeight="1">
      <c r="B37" s="829"/>
      <c r="C37" s="910" t="str">
        <f>IF(入力!R46="","",IF(入力!CD144=1,"一般","特定")&amp;"（ "&amp;入力!P46&amp;" ） 第 " &amp; 入力!R46 &amp; " 号")</f>
        <v/>
      </c>
      <c r="D37" s="911"/>
      <c r="E37" s="310" t="str">
        <f>入力!AL35</f>
        <v/>
      </c>
      <c r="F37" s="310" t="str">
        <f>入力!AL36</f>
        <v/>
      </c>
      <c r="G37" s="310" t="str">
        <f>入力!AL37</f>
        <v/>
      </c>
      <c r="H37" s="310" t="str">
        <f>入力!AL38</f>
        <v/>
      </c>
      <c r="I37" s="310" t="str">
        <f>入力!AL39</f>
        <v/>
      </c>
      <c r="J37" s="311" t="str">
        <f>入力!AL40</f>
        <v/>
      </c>
      <c r="K37"/>
      <c r="N37" s="150"/>
      <c r="O37" s="150"/>
    </row>
    <row r="38" spans="2:15" ht="13.5" customHeight="1">
      <c r="B38" s="829"/>
      <c r="C38" s="912"/>
      <c r="D38" s="913"/>
      <c r="E38" s="318" t="str">
        <f>入力!AL41</f>
        <v/>
      </c>
      <c r="F38" s="318" t="str">
        <f>入力!AL42</f>
        <v/>
      </c>
      <c r="G38" s="318" t="str">
        <f>入力!AL43</f>
        <v/>
      </c>
      <c r="H38" s="318" t="str">
        <f>入力!AL44</f>
        <v/>
      </c>
      <c r="I38" s="318" t="str">
        <f>入力!AL45</f>
        <v/>
      </c>
      <c r="J38" s="312"/>
      <c r="K38"/>
      <c r="N38" s="150"/>
      <c r="O38" s="150"/>
    </row>
    <row r="39" spans="2:15" ht="13.5" customHeight="1">
      <c r="B39" s="829"/>
      <c r="C39" s="916" t="s">
        <v>67</v>
      </c>
      <c r="D39" s="917"/>
      <c r="E39" s="316" t="str">
        <f>入力!AQ17</f>
        <v/>
      </c>
      <c r="F39" s="316" t="str">
        <f>入力!AQ18</f>
        <v/>
      </c>
      <c r="G39" s="316" t="str">
        <f>入力!AQ19</f>
        <v/>
      </c>
      <c r="H39" s="316" t="str">
        <f>入力!AQ20</f>
        <v/>
      </c>
      <c r="I39" s="316" t="str">
        <f>入力!AQ21</f>
        <v/>
      </c>
      <c r="J39" s="317" t="str">
        <f>入力!AQ22</f>
        <v/>
      </c>
      <c r="K39"/>
      <c r="N39" s="150"/>
      <c r="O39" s="150"/>
    </row>
    <row r="40" spans="2:15" ht="13.5" customHeight="1">
      <c r="B40" s="829"/>
      <c r="C40" s="831" t="str">
        <f>IF(入力!R51="","",IF(入力!CF144=2,入力!E51,入力!I51 &amp; "知事"))</f>
        <v/>
      </c>
      <c r="D40" s="832"/>
      <c r="E40" s="310" t="str">
        <f>入力!AQ23</f>
        <v/>
      </c>
      <c r="F40" s="310" t="str">
        <f>入力!AQ24</f>
        <v/>
      </c>
      <c r="G40" s="310" t="str">
        <f>入力!AQ25</f>
        <v/>
      </c>
      <c r="H40" s="310" t="str">
        <f>入力!AQ26</f>
        <v/>
      </c>
      <c r="I40" s="310" t="str">
        <f>入力!AQ27</f>
        <v/>
      </c>
      <c r="J40" s="311" t="str">
        <f>入力!AQ28</f>
        <v/>
      </c>
      <c r="K40"/>
      <c r="N40" s="150"/>
      <c r="O40" s="150"/>
    </row>
    <row r="41" spans="2:15" ht="13.5" customHeight="1">
      <c r="B41" s="829"/>
      <c r="C41" s="833"/>
      <c r="D41" s="834"/>
      <c r="E41" s="310" t="str">
        <f>入力!AQ29</f>
        <v/>
      </c>
      <c r="F41" s="310" t="str">
        <f>入力!AQ30</f>
        <v/>
      </c>
      <c r="G41" s="310" t="str">
        <f>入力!AQ31</f>
        <v/>
      </c>
      <c r="H41" s="310" t="str">
        <f>入力!AQ32</f>
        <v/>
      </c>
      <c r="I41" s="310" t="str">
        <f>入力!AQ33</f>
        <v/>
      </c>
      <c r="J41" s="311" t="str">
        <f>入力!AQ34</f>
        <v/>
      </c>
      <c r="K41"/>
      <c r="N41" s="150"/>
      <c r="O41" s="150"/>
    </row>
    <row r="42" spans="2:15" ht="13.5" customHeight="1">
      <c r="B42" s="829"/>
      <c r="C42" s="835" t="str">
        <f>IF(入力!R51="","",IF(入力!CH144=1,"一般","特定") &amp; "（ " &amp; 入力!P51 &amp; " ） 第 " &amp; 入力!R51 &amp; " 号")</f>
        <v/>
      </c>
      <c r="D42" s="836"/>
      <c r="E42" s="310" t="str">
        <f>入力!AQ35</f>
        <v/>
      </c>
      <c r="F42" s="310" t="str">
        <f>入力!AQ36</f>
        <v/>
      </c>
      <c r="G42" s="310" t="str">
        <f>入力!AQ37</f>
        <v/>
      </c>
      <c r="H42" s="310" t="str">
        <f>入力!AQ38</f>
        <v/>
      </c>
      <c r="I42" s="310" t="str">
        <f>入力!AQ39</f>
        <v/>
      </c>
      <c r="J42" s="311" t="str">
        <f>入力!AQ40</f>
        <v/>
      </c>
      <c r="K42"/>
      <c r="N42" s="150"/>
      <c r="O42" s="150"/>
    </row>
    <row r="43" spans="2:15" ht="13.5" customHeight="1">
      <c r="B43" s="830"/>
      <c r="C43" s="837"/>
      <c r="D43" s="838"/>
      <c r="E43" s="318" t="str">
        <f>入力!AQ41</f>
        <v/>
      </c>
      <c r="F43" s="318" t="str">
        <f>入力!AQ42</f>
        <v/>
      </c>
      <c r="G43" s="318" t="str">
        <f>入力!AQ43</f>
        <v/>
      </c>
      <c r="H43" s="318" t="str">
        <f>入力!AQ44</f>
        <v/>
      </c>
      <c r="I43" s="318" t="str">
        <f>入力!AQ45</f>
        <v/>
      </c>
      <c r="J43" s="312"/>
      <c r="N43" s="150"/>
      <c r="O43" s="150"/>
    </row>
    <row r="44" spans="2:15" ht="3.75" customHeight="1">
      <c r="N44" s="150"/>
      <c r="O44" s="150"/>
    </row>
    <row r="45" spans="2:15" ht="13.5" customHeight="1">
      <c r="B45" s="1025" t="s">
        <v>793</v>
      </c>
      <c r="C45" s="906" t="s">
        <v>69</v>
      </c>
      <c r="D45" s="907"/>
      <c r="E45" s="918" t="str">
        <f>IF(入力!L56="","",入力!E56 &amp; " " &amp;入力!G56 &amp; "知事 第 " &amp; 入力!L56 &amp; " 号")</f>
        <v/>
      </c>
      <c r="F45" s="919"/>
      <c r="G45" s="920"/>
      <c r="K45"/>
      <c r="N45" s="150"/>
      <c r="O45" s="150"/>
    </row>
    <row r="46" spans="2:15" ht="13.5" customHeight="1">
      <c r="B46" s="1026"/>
      <c r="C46" s="887" t="s">
        <v>42</v>
      </c>
      <c r="D46" s="888"/>
      <c r="E46" s="871" t="str">
        <f>IF(入力!H57="","","第( " &amp; 入力!F57 &amp; " )- " &amp; 入力!H57 &amp; " 号")</f>
        <v/>
      </c>
      <c r="F46" s="872"/>
      <c r="G46" s="873"/>
      <c r="K46"/>
      <c r="N46" s="150"/>
      <c r="O46" s="150"/>
    </row>
    <row r="47" spans="2:15" ht="13.5" customHeight="1">
      <c r="B47" s="1026"/>
      <c r="C47" s="908" t="s">
        <v>44</v>
      </c>
      <c r="D47" s="909"/>
      <c r="E47" s="871" t="str">
        <f>IF(入力!H58="","","建 " &amp; 入力!F58 &amp; " 第 " &amp; 入力!H58 &amp; " 号")</f>
        <v/>
      </c>
      <c r="F47" s="872"/>
      <c r="G47" s="873"/>
      <c r="K47"/>
    </row>
    <row r="48" spans="2:15" ht="13.5" customHeight="1">
      <c r="B48" s="1027"/>
      <c r="C48" s="869" t="s">
        <v>43</v>
      </c>
      <c r="D48" s="870"/>
      <c r="E48" s="1018" t="str">
        <f>IF(入力!H62="","","質 " &amp; 入力!F62 &amp; " 第 " &amp; 入力!H62 &amp; " 号")</f>
        <v/>
      </c>
      <c r="F48" s="1019"/>
      <c r="G48" s="1020"/>
      <c r="K48"/>
    </row>
    <row r="49" spans="2:11" ht="3.75" customHeight="1">
      <c r="I49" s="301"/>
      <c r="J49" s="301"/>
    </row>
    <row r="50" spans="2:11">
      <c r="B50" s="882" t="s">
        <v>773</v>
      </c>
      <c r="C50" s="883"/>
      <c r="D50" s="319" t="str">
        <f>IF(入力!AA61,入力!AA60,"")</f>
        <v/>
      </c>
      <c r="E50" s="320" t="str">
        <f>IF(入力!AB61,入力!AB60,"")</f>
        <v/>
      </c>
      <c r="F50" s="320" t="str">
        <f>IF(入力!AC61,入力!AC60,"")</f>
        <v/>
      </c>
      <c r="G50" s="320" t="str">
        <f>IF(入力!AD61,入力!AD60,"")</f>
        <v/>
      </c>
      <c r="H50" s="320" t="str">
        <f>IF(入力!AE61,入力!AE60,"")</f>
        <v/>
      </c>
      <c r="I50" s="320" t="str">
        <f>IF(入力!AF61,入力!AF60,"")</f>
        <v/>
      </c>
      <c r="J50" s="321" t="str">
        <f>IF(入力!AG61,入力!AG60,"")</f>
        <v/>
      </c>
    </row>
    <row r="51" spans="2:11">
      <c r="B51" s="882"/>
      <c r="C51" s="883"/>
      <c r="D51" s="322" t="str">
        <f>IF(入力!AH61,入力!AH60,"")</f>
        <v/>
      </c>
      <c r="E51" s="323" t="str">
        <f>IF(入力!AI61,入力!AI60,"")</f>
        <v/>
      </c>
      <c r="F51" s="323" t="str">
        <f>IF(入力!AJ61,入力!AJ60,"")</f>
        <v/>
      </c>
      <c r="G51" s="323" t="str">
        <f>IF(入力!AK61,入力!AK60,"")</f>
        <v/>
      </c>
      <c r="H51" s="323" t="str">
        <f>IF(入力!AL61,入力!AL60,"")</f>
        <v/>
      </c>
      <c r="I51" s="323" t="str">
        <f>IF(入力!AM61,入力!AM60,"")</f>
        <v/>
      </c>
      <c r="J51" s="324" t="str">
        <f>IF(入力!AN61,入力!AN60,"")</f>
        <v/>
      </c>
    </row>
    <row r="52" spans="2:11">
      <c r="B52" s="883"/>
      <c r="C52" s="883"/>
      <c r="D52" s="325" t="str">
        <f>IF(入力!AO61,入力!AO60,"")</f>
        <v/>
      </c>
      <c r="E52" s="326" t="str">
        <f>IF(入力!AP61,入力!AP60,"")</f>
        <v/>
      </c>
      <c r="F52" s="326" t="str">
        <f>IF(入力!AQ61,入力!AQ60,"")</f>
        <v/>
      </c>
      <c r="G52" s="326" t="str">
        <f>IF(入力!AR61,入力!AR60,"")</f>
        <v/>
      </c>
      <c r="H52" s="326" t="str">
        <f>IF(入力!AS61,入力!AS60,"")</f>
        <v/>
      </c>
      <c r="I52" s="326" t="str">
        <f>IF(入力!AT61,入力!AT60,"")</f>
        <v/>
      </c>
      <c r="J52" s="327" t="str">
        <f>IF(入力!AU61,入力!AU60,"")</f>
        <v/>
      </c>
    </row>
    <row r="53" spans="2:11" ht="3.75" customHeight="1"/>
    <row r="54" spans="2:11" ht="18" customHeight="1">
      <c r="B54" s="189" t="s">
        <v>792</v>
      </c>
      <c r="G54" s="1006" t="str">
        <f ca="1">TEXT($I$3,"00000"&amp;"  "&amp;$C$6)</f>
        <v xml:space="preserve">00000  </v>
      </c>
      <c r="H54" s="1006"/>
      <c r="I54" s="1006"/>
      <c r="J54" s="1006"/>
    </row>
    <row r="55" spans="2:11" ht="22.5" customHeight="1">
      <c r="B55" s="8" t="s">
        <v>7</v>
      </c>
      <c r="C55" s="884">
        <f>入力!E65</f>
        <v>0</v>
      </c>
      <c r="D55" s="885"/>
      <c r="E55" s="3" t="s">
        <v>20</v>
      </c>
    </row>
    <row r="56" spans="2:11" ht="8.25" customHeight="1"/>
    <row r="57" spans="2:11" ht="22.5" customHeight="1">
      <c r="B57" s="1032" t="s">
        <v>788</v>
      </c>
      <c r="C57" s="1033"/>
      <c r="D57" s="937" t="str">
        <f>IF(入力!E67=0,"",入力!E67)</f>
        <v/>
      </c>
      <c r="E57" s="938"/>
      <c r="G57" s="431" t="s">
        <v>1026</v>
      </c>
    </row>
    <row r="58" spans="2:11" ht="22.5" customHeight="1">
      <c r="B58" s="940" t="s">
        <v>789</v>
      </c>
      <c r="C58" s="941"/>
      <c r="D58" s="935" t="str">
        <f ca="1">IF(入力!E68=0,"",入力!E68)</f>
        <v/>
      </c>
      <c r="E58" s="936"/>
      <c r="G58" s="845" t="s">
        <v>959</v>
      </c>
      <c r="H58" s="846"/>
      <c r="I58" s="846"/>
      <c r="J58" s="847"/>
    </row>
    <row r="59" spans="2:11" ht="22.5" customHeight="1">
      <c r="B59" s="940" t="s">
        <v>831</v>
      </c>
      <c r="C59" s="941"/>
      <c r="D59" s="1023" t="str">
        <f>IF(入力!E69=0,"",入力!E69)</f>
        <v/>
      </c>
      <c r="E59" s="1024"/>
      <c r="G59" s="1029" t="str">
        <f>入力!BV144</f>
        <v/>
      </c>
      <c r="H59" s="1030"/>
      <c r="I59" s="1030"/>
      <c r="J59" s="1031"/>
    </row>
    <row r="60" spans="2:11" ht="6" customHeight="1">
      <c r="F60" s="74"/>
      <c r="I60"/>
      <c r="J60"/>
      <c r="K60"/>
    </row>
    <row r="61" spans="2:11" ht="7.5" customHeight="1">
      <c r="B61" s="154"/>
      <c r="C61" s="154"/>
      <c r="D61" s="152"/>
      <c r="E61" s="152"/>
    </row>
    <row r="62" spans="2:11">
      <c r="B62" s="1028" t="s">
        <v>38</v>
      </c>
      <c r="C62" s="1028"/>
      <c r="D62" s="1028"/>
      <c r="F62" s="939" t="s">
        <v>37</v>
      </c>
      <c r="G62" s="939"/>
      <c r="H62" s="939"/>
    </row>
    <row r="63" spans="2:11" ht="21">
      <c r="B63" s="850" t="s">
        <v>35</v>
      </c>
      <c r="C63" s="851"/>
      <c r="D63" s="156" t="s">
        <v>36</v>
      </c>
      <c r="E63" s="153"/>
      <c r="F63" s="850" t="s">
        <v>34</v>
      </c>
      <c r="G63" s="851"/>
      <c r="H63" s="155" t="s">
        <v>45</v>
      </c>
      <c r="I63" s="155" t="s">
        <v>676</v>
      </c>
      <c r="J63" s="25"/>
      <c r="K63" s="10"/>
    </row>
    <row r="64" spans="2:11" ht="19.5" customHeight="1">
      <c r="B64" s="916" t="s">
        <v>27</v>
      </c>
      <c r="C64" s="917"/>
      <c r="D64" s="69">
        <f>入力!E74</f>
        <v>0</v>
      </c>
      <c r="E64" s="152"/>
      <c r="F64" s="916" t="s">
        <v>22</v>
      </c>
      <c r="G64" s="917"/>
      <c r="H64" s="69">
        <f>入力!N74</f>
        <v>0</v>
      </c>
      <c r="I64" s="69">
        <f>入力!Q74</f>
        <v>0</v>
      </c>
      <c r="J64" s="11"/>
      <c r="K64" s="10"/>
    </row>
    <row r="65" spans="2:11" ht="19.5" customHeight="1">
      <c r="B65" s="867" t="s">
        <v>28</v>
      </c>
      <c r="C65" s="868"/>
      <c r="D65" s="70">
        <f>入力!E75</f>
        <v>0</v>
      </c>
      <c r="E65" s="152"/>
      <c r="F65" s="867" t="s">
        <v>23</v>
      </c>
      <c r="G65" s="868"/>
      <c r="H65" s="70">
        <f>入力!N75</f>
        <v>0</v>
      </c>
      <c r="I65" s="70">
        <f>入力!Q75</f>
        <v>0</v>
      </c>
      <c r="J65" s="11"/>
      <c r="K65" s="11"/>
    </row>
    <row r="66" spans="2:11" ht="19.5" customHeight="1">
      <c r="B66" s="867" t="s">
        <v>29</v>
      </c>
      <c r="C66" s="868"/>
      <c r="D66" s="70">
        <f>入力!E76</f>
        <v>0</v>
      </c>
      <c r="E66" s="152"/>
      <c r="F66" s="867" t="s">
        <v>24</v>
      </c>
      <c r="G66" s="868"/>
      <c r="H66" s="70">
        <f>入力!N76</f>
        <v>0</v>
      </c>
      <c r="I66" s="70">
        <f>入力!Q76</f>
        <v>0</v>
      </c>
      <c r="J66" s="11"/>
      <c r="K66" s="11"/>
    </row>
    <row r="67" spans="2:11" ht="19.5" customHeight="1">
      <c r="B67" s="867" t="s">
        <v>30</v>
      </c>
      <c r="C67" s="868"/>
      <c r="D67" s="70">
        <f>入力!E77</f>
        <v>0</v>
      </c>
      <c r="E67" s="152"/>
      <c r="F67" s="867" t="s">
        <v>25</v>
      </c>
      <c r="G67" s="868"/>
      <c r="H67" s="70">
        <f>入力!N77</f>
        <v>0</v>
      </c>
      <c r="I67" s="70">
        <f>入力!Q77</f>
        <v>0</v>
      </c>
      <c r="J67" s="11"/>
      <c r="K67" s="11"/>
    </row>
    <row r="68" spans="2:11" ht="19.5" customHeight="1">
      <c r="B68" s="867" t="s">
        <v>31</v>
      </c>
      <c r="C68" s="868"/>
      <c r="D68" s="70">
        <f>入力!E78</f>
        <v>0</v>
      </c>
      <c r="F68" s="889" t="s">
        <v>26</v>
      </c>
      <c r="G68" s="890"/>
      <c r="H68" s="151">
        <f>入力!N78</f>
        <v>0</v>
      </c>
      <c r="I68" s="151">
        <f>入力!Q78</f>
        <v>0</v>
      </c>
      <c r="J68" s="11"/>
      <c r="K68" s="11"/>
    </row>
    <row r="69" spans="2:11" ht="19.5" customHeight="1">
      <c r="B69" s="867" t="s">
        <v>32</v>
      </c>
      <c r="C69" s="868"/>
      <c r="D69" s="70">
        <f>入力!E79</f>
        <v>0</v>
      </c>
      <c r="E69" s="152"/>
      <c r="J69" s="11"/>
    </row>
    <row r="70" spans="2:11" ht="19.5" customHeight="1">
      <c r="B70" s="889" t="s">
        <v>33</v>
      </c>
      <c r="C70" s="890"/>
      <c r="D70" s="71">
        <f>入力!E80</f>
        <v>0</v>
      </c>
      <c r="E70" s="152"/>
      <c r="F70" s="856" t="s">
        <v>677</v>
      </c>
      <c r="G70" s="857"/>
      <c r="H70" s="1021">
        <f>入力!N80</f>
        <v>0</v>
      </c>
      <c r="I70" s="1022"/>
      <c r="J70" s="11"/>
    </row>
    <row r="71" spans="2:11">
      <c r="B71" s="154"/>
      <c r="C71" s="154"/>
      <c r="D71" s="152"/>
      <c r="E71" s="152"/>
      <c r="G71" s="10"/>
      <c r="H71" s="10"/>
      <c r="I71" s="75"/>
      <c r="J71" s="11"/>
    </row>
    <row r="72" spans="2:11" ht="9" customHeight="1"/>
    <row r="73" spans="2:11">
      <c r="B73" s="2" t="s">
        <v>687</v>
      </c>
    </row>
    <row r="74" spans="2:11" ht="12" customHeight="1">
      <c r="B74" s="434" t="s">
        <v>964</v>
      </c>
    </row>
    <row r="75" spans="2:11" ht="12" customHeight="1">
      <c r="B75" s="434" t="s">
        <v>965</v>
      </c>
    </row>
    <row r="76" spans="2:11" ht="12" customHeight="1">
      <c r="B76" s="434" t="s">
        <v>966</v>
      </c>
    </row>
    <row r="77" spans="2:11" ht="25.5" customHeight="1">
      <c r="B77" s="30" t="s">
        <v>73</v>
      </c>
      <c r="C77" s="840" t="s">
        <v>0</v>
      </c>
      <c r="D77" s="840"/>
      <c r="E77" s="840" t="s">
        <v>48</v>
      </c>
      <c r="F77" s="840"/>
      <c r="G77" s="840"/>
      <c r="H77" s="848" t="s">
        <v>47</v>
      </c>
      <c r="I77" s="849"/>
      <c r="J77" s="45" t="s">
        <v>46</v>
      </c>
    </row>
    <row r="78" spans="2:11" ht="28.5" customHeight="1">
      <c r="B78" s="61">
        <f>入力!A86</f>
        <v>0</v>
      </c>
      <c r="C78" s="852">
        <f>入力!C86</f>
        <v>0</v>
      </c>
      <c r="D78" s="852"/>
      <c r="E78" s="853">
        <f>入力!H86</f>
        <v>0</v>
      </c>
      <c r="F78" s="854"/>
      <c r="G78" s="855"/>
      <c r="H78" s="843">
        <f>入力!O86</f>
        <v>0</v>
      </c>
      <c r="I78" s="844"/>
      <c r="J78" s="46" t="str">
        <f>入力!S86</f>
        <v/>
      </c>
    </row>
    <row r="79" spans="2:11" ht="28.5" customHeight="1">
      <c r="B79" s="62">
        <f>入力!A87</f>
        <v>0</v>
      </c>
      <c r="C79" s="839">
        <f>入力!C87</f>
        <v>0</v>
      </c>
      <c r="D79" s="839"/>
      <c r="E79" s="839">
        <f>入力!H87</f>
        <v>0</v>
      </c>
      <c r="F79" s="839"/>
      <c r="G79" s="839"/>
      <c r="H79" s="841">
        <f>入力!O87</f>
        <v>0</v>
      </c>
      <c r="I79" s="842"/>
      <c r="J79" s="47" t="str">
        <f>入力!S87</f>
        <v/>
      </c>
    </row>
    <row r="80" spans="2:11" ht="28.5" customHeight="1">
      <c r="B80" s="62">
        <f>入力!A88</f>
        <v>0</v>
      </c>
      <c r="C80" s="839">
        <f>入力!C88</f>
        <v>0</v>
      </c>
      <c r="D80" s="839"/>
      <c r="E80" s="839">
        <f>入力!H88</f>
        <v>0</v>
      </c>
      <c r="F80" s="839"/>
      <c r="G80" s="839"/>
      <c r="H80" s="841">
        <f>入力!O88</f>
        <v>0</v>
      </c>
      <c r="I80" s="842"/>
      <c r="J80" s="47" t="str">
        <f>入力!S88</f>
        <v/>
      </c>
    </row>
    <row r="81" spans="2:10" ht="28.5" customHeight="1">
      <c r="B81" s="62">
        <f>入力!A89</f>
        <v>0</v>
      </c>
      <c r="C81" s="839">
        <f>入力!C89</f>
        <v>0</v>
      </c>
      <c r="D81" s="839"/>
      <c r="E81" s="839">
        <f>入力!H89</f>
        <v>0</v>
      </c>
      <c r="F81" s="839"/>
      <c r="G81" s="839"/>
      <c r="H81" s="841">
        <f>入力!O89</f>
        <v>0</v>
      </c>
      <c r="I81" s="842"/>
      <c r="J81" s="47" t="str">
        <f>入力!S89</f>
        <v/>
      </c>
    </row>
    <row r="82" spans="2:10" ht="28.5" customHeight="1">
      <c r="B82" s="62">
        <f>入力!A90</f>
        <v>0</v>
      </c>
      <c r="C82" s="839">
        <f>入力!C90</f>
        <v>0</v>
      </c>
      <c r="D82" s="839"/>
      <c r="E82" s="839">
        <f>入力!H90</f>
        <v>0</v>
      </c>
      <c r="F82" s="839"/>
      <c r="G82" s="839"/>
      <c r="H82" s="841">
        <f>入力!O90</f>
        <v>0</v>
      </c>
      <c r="I82" s="842"/>
      <c r="J82" s="47" t="str">
        <f>入力!S90</f>
        <v/>
      </c>
    </row>
    <row r="83" spans="2:10" ht="28.5" customHeight="1">
      <c r="B83" s="62">
        <f>入力!A91</f>
        <v>0</v>
      </c>
      <c r="C83" s="839">
        <f>入力!C91</f>
        <v>0</v>
      </c>
      <c r="D83" s="839"/>
      <c r="E83" s="839">
        <f>入力!H91</f>
        <v>0</v>
      </c>
      <c r="F83" s="839"/>
      <c r="G83" s="839"/>
      <c r="H83" s="841">
        <f>入力!O91</f>
        <v>0</v>
      </c>
      <c r="I83" s="842"/>
      <c r="J83" s="47" t="str">
        <f>入力!S91</f>
        <v/>
      </c>
    </row>
    <row r="84" spans="2:10" ht="28.5" customHeight="1">
      <c r="B84" s="62">
        <f>入力!A92</f>
        <v>0</v>
      </c>
      <c r="C84" s="839">
        <f>入力!C92</f>
        <v>0</v>
      </c>
      <c r="D84" s="839"/>
      <c r="E84" s="839">
        <f>入力!H92</f>
        <v>0</v>
      </c>
      <c r="F84" s="839"/>
      <c r="G84" s="839"/>
      <c r="H84" s="841">
        <f>入力!O92</f>
        <v>0</v>
      </c>
      <c r="I84" s="842"/>
      <c r="J84" s="47" t="str">
        <f>入力!S92</f>
        <v/>
      </c>
    </row>
    <row r="85" spans="2:10" ht="28.5" customHeight="1">
      <c r="B85" s="62">
        <f>入力!A93</f>
        <v>0</v>
      </c>
      <c r="C85" s="839">
        <f>入力!C93</f>
        <v>0</v>
      </c>
      <c r="D85" s="839"/>
      <c r="E85" s="839">
        <f>入力!H93</f>
        <v>0</v>
      </c>
      <c r="F85" s="839"/>
      <c r="G85" s="839"/>
      <c r="H85" s="841">
        <f>入力!O93</f>
        <v>0</v>
      </c>
      <c r="I85" s="842"/>
      <c r="J85" s="47" t="str">
        <f>入力!S93</f>
        <v/>
      </c>
    </row>
    <row r="86" spans="2:10" ht="28.5" customHeight="1">
      <c r="B86" s="62">
        <f>入力!A94</f>
        <v>0</v>
      </c>
      <c r="C86" s="839">
        <f>入力!C94</f>
        <v>0</v>
      </c>
      <c r="D86" s="839"/>
      <c r="E86" s="839">
        <f>入力!H94</f>
        <v>0</v>
      </c>
      <c r="F86" s="839"/>
      <c r="G86" s="839"/>
      <c r="H86" s="841">
        <f>入力!O94</f>
        <v>0</v>
      </c>
      <c r="I86" s="842"/>
      <c r="J86" s="47" t="str">
        <f>入力!S94</f>
        <v/>
      </c>
    </row>
    <row r="87" spans="2:10" ht="28.5" customHeight="1">
      <c r="B87" s="63">
        <f>入力!A95</f>
        <v>0</v>
      </c>
      <c r="C87" s="1015">
        <f>入力!C95</f>
        <v>0</v>
      </c>
      <c r="D87" s="1015"/>
      <c r="E87" s="1015">
        <f>入力!H95</f>
        <v>0</v>
      </c>
      <c r="F87" s="1015"/>
      <c r="G87" s="1015"/>
      <c r="H87" s="1016">
        <f>入力!O95</f>
        <v>0</v>
      </c>
      <c r="I87" s="1017"/>
      <c r="J87" s="171" t="str">
        <f>入力!S95</f>
        <v/>
      </c>
    </row>
    <row r="88" spans="2:10" ht="21.75" customHeight="1">
      <c r="B88" s="13" t="s">
        <v>596</v>
      </c>
      <c r="C88" s="158"/>
      <c r="D88" s="158"/>
      <c r="E88" s="158"/>
      <c r="F88" s="158"/>
      <c r="G88" s="158"/>
      <c r="H88" s="159"/>
      <c r="I88" s="159"/>
      <c r="J88" s="160"/>
    </row>
    <row r="89" spans="2:10" ht="12.75" customHeight="1">
      <c r="B89" s="13"/>
      <c r="C89" s="158"/>
      <c r="D89" s="158"/>
      <c r="E89" s="158"/>
      <c r="F89" s="158"/>
      <c r="G89" s="158"/>
      <c r="H89" s="159"/>
      <c r="I89" s="159"/>
      <c r="J89" s="160"/>
    </row>
    <row r="90" spans="2:10">
      <c r="B90" s="286" t="s">
        <v>765</v>
      </c>
      <c r="G90" s="1" t="s">
        <v>766</v>
      </c>
    </row>
    <row r="91" spans="2:10" ht="18.75" customHeight="1">
      <c r="B91" s="287" t="s">
        <v>767</v>
      </c>
      <c r="C91" s="993" t="str">
        <f>IF(ISTEXT(入力!D125),入力!D122&amp;"　"&amp;入力!D123,"")</f>
        <v/>
      </c>
      <c r="D91" s="994"/>
      <c r="E91" s="994"/>
      <c r="F91" s="995"/>
      <c r="G91" s="993" t="str">
        <f>IF(ISTEXT(入力!D130),入力!D130,"")</f>
        <v/>
      </c>
      <c r="H91" s="994"/>
      <c r="I91" s="994"/>
      <c r="J91" s="995"/>
    </row>
    <row r="92" spans="2:10">
      <c r="B92" s="996" t="s">
        <v>59</v>
      </c>
      <c r="C92" s="1009" t="str">
        <f>IF(ISTEXT(入力!D124),入力!D124,"")</f>
        <v/>
      </c>
      <c r="D92" s="1010"/>
      <c r="E92" s="1010"/>
      <c r="F92" s="1011"/>
      <c r="G92" s="1009" t="str">
        <f>IF(ISTEXT(入力!D131),入力!D131,"")</f>
        <v/>
      </c>
      <c r="H92" s="1010"/>
      <c r="I92" s="1010"/>
      <c r="J92" s="1011"/>
    </row>
    <row r="93" spans="2:10" ht="22.5" customHeight="1">
      <c r="B93" s="996"/>
      <c r="C93" s="990" t="str">
        <f>IF(ISTEXT(入力!D125),入力!D125,"")</f>
        <v/>
      </c>
      <c r="D93" s="991"/>
      <c r="E93" s="991"/>
      <c r="F93" s="992"/>
      <c r="G93" s="1012" t="str">
        <f>IF(ISTEXT(入力!D132),入力!D132,"")</f>
        <v/>
      </c>
      <c r="H93" s="1013"/>
      <c r="I93" s="1013"/>
      <c r="J93" s="1014"/>
    </row>
    <row r="94" spans="2:10" ht="18.75" customHeight="1">
      <c r="B94" s="288" t="s">
        <v>768</v>
      </c>
      <c r="C94" s="993" t="str">
        <f>IF(ISTEXT(入力!H126),入力!D126&amp;"-"&amp;入力!F126&amp;"-"&amp;入力!H126,"")</f>
        <v/>
      </c>
      <c r="D94" s="994"/>
      <c r="E94" s="994"/>
      <c r="F94" s="995"/>
      <c r="G94" s="993" t="str">
        <f>IF(ISTEXT(入力!D133),入力!D133&amp;"-"&amp;入力!F133&amp;"-"&amp;入力!H133,"")</f>
        <v/>
      </c>
      <c r="H94" s="994"/>
      <c r="I94" s="994"/>
      <c r="J94" s="995"/>
    </row>
    <row r="95" spans="2:10" ht="18" customHeight="1">
      <c r="B95" s="288" t="s">
        <v>769</v>
      </c>
      <c r="C95" s="993" t="str">
        <f>IF(ISTEXT(入力!D127),入力!D127,"")</f>
        <v/>
      </c>
      <c r="D95" s="994"/>
      <c r="E95" s="994"/>
      <c r="F95" s="995"/>
      <c r="G95" s="993" t="str">
        <f>IF(ISTEXT(入力!D134),入力!D134,"")</f>
        <v/>
      </c>
      <c r="H95" s="994"/>
      <c r="I95" s="994"/>
      <c r="J95" s="995"/>
    </row>
    <row r="96" spans="2:10" ht="6.75" customHeight="1">
      <c r="B96" s="157"/>
      <c r="C96" s="158"/>
      <c r="D96" s="158"/>
      <c r="E96" s="158"/>
      <c r="F96" s="158"/>
      <c r="G96" s="158"/>
      <c r="H96" s="159"/>
      <c r="I96" s="159"/>
      <c r="J96" s="160"/>
    </row>
    <row r="97" spans="2:11" ht="15.75" customHeight="1">
      <c r="C97" s="9"/>
      <c r="D97" s="9"/>
      <c r="E97" s="9"/>
      <c r="F97" s="9"/>
      <c r="G97" s="1006" t="str">
        <f ca="1">TEXT($I$3,"00000"&amp;"  "&amp;$C$6)</f>
        <v xml:space="preserve">00000  </v>
      </c>
      <c r="H97" s="1006"/>
      <c r="I97" s="1006"/>
      <c r="J97" s="1006"/>
      <c r="K97"/>
    </row>
    <row r="98" spans="2:11" ht="21.75" customHeight="1">
      <c r="B98" s="441" t="s">
        <v>994</v>
      </c>
      <c r="K98"/>
    </row>
    <row r="99" spans="2:11">
      <c r="B99" s="26" t="s">
        <v>997</v>
      </c>
      <c r="K99"/>
    </row>
    <row r="100" spans="2:11" ht="39.75" customHeight="1">
      <c r="B100" s="7" t="s">
        <v>34</v>
      </c>
      <c r="C100" s="943" t="s">
        <v>8</v>
      </c>
      <c r="D100" s="1007"/>
      <c r="E100" s="1007"/>
      <c r="F100" s="1008"/>
      <c r="G100" s="943" t="s">
        <v>40</v>
      </c>
      <c r="H100" s="1008"/>
      <c r="I100" s="12" t="s">
        <v>39</v>
      </c>
      <c r="J100" s="12" t="s">
        <v>19</v>
      </c>
      <c r="K100"/>
    </row>
    <row r="101" spans="2:11" ht="25.5" customHeight="1">
      <c r="B101" s="1004">
        <f>入力!A104</f>
        <v>0</v>
      </c>
      <c r="C101" s="984">
        <f>入力!C104</f>
        <v>0</v>
      </c>
      <c r="D101" s="985"/>
      <c r="E101" s="985"/>
      <c r="F101" s="986"/>
      <c r="G101" s="976">
        <f>入力!J104</f>
        <v>0</v>
      </c>
      <c r="H101" s="977"/>
      <c r="I101" s="48" t="str">
        <f>IF(入力!N104=0,"",入力!N104)</f>
        <v/>
      </c>
      <c r="J101" s="982">
        <f>入力!R104</f>
        <v>0</v>
      </c>
      <c r="K101"/>
    </row>
    <row r="102" spans="2:11" ht="25.5" customHeight="1">
      <c r="B102" s="1005"/>
      <c r="C102" s="987"/>
      <c r="D102" s="988"/>
      <c r="E102" s="988"/>
      <c r="F102" s="989"/>
      <c r="G102" s="997"/>
      <c r="H102" s="998"/>
      <c r="I102" s="49" t="str">
        <f>IF(入力!P104=0,"",入力!P104)</f>
        <v/>
      </c>
      <c r="J102" s="983"/>
      <c r="K102"/>
    </row>
    <row r="103" spans="2:11" ht="25.5" customHeight="1">
      <c r="B103" s="980">
        <f>入力!A105</f>
        <v>0</v>
      </c>
      <c r="C103" s="984">
        <f>入力!C105</f>
        <v>0</v>
      </c>
      <c r="D103" s="985"/>
      <c r="E103" s="985"/>
      <c r="F103" s="986"/>
      <c r="G103" s="976">
        <f>入力!J105</f>
        <v>0</v>
      </c>
      <c r="H103" s="977"/>
      <c r="I103" s="48" t="str">
        <f>IF(入力!N105=0,"",入力!N105)</f>
        <v/>
      </c>
      <c r="J103" s="982">
        <f>入力!R105</f>
        <v>0</v>
      </c>
      <c r="K103"/>
    </row>
    <row r="104" spans="2:11" ht="25.5" customHeight="1">
      <c r="B104" s="981"/>
      <c r="C104" s="987"/>
      <c r="D104" s="988"/>
      <c r="E104" s="988"/>
      <c r="F104" s="989"/>
      <c r="G104" s="978"/>
      <c r="H104" s="979"/>
      <c r="I104" s="49" t="str">
        <f>IF(入力!P105=0,"",入力!P105)</f>
        <v/>
      </c>
      <c r="J104" s="983"/>
      <c r="K104"/>
    </row>
    <row r="105" spans="2:11" ht="25.5" customHeight="1">
      <c r="B105" s="980">
        <f>入力!A106</f>
        <v>0</v>
      </c>
      <c r="C105" s="984">
        <f>入力!C106</f>
        <v>0</v>
      </c>
      <c r="D105" s="985"/>
      <c r="E105" s="985"/>
      <c r="F105" s="986"/>
      <c r="G105" s="976">
        <f>入力!J106</f>
        <v>0</v>
      </c>
      <c r="H105" s="977"/>
      <c r="I105" s="48" t="str">
        <f>IF(入力!N106=0,"",入力!N106)</f>
        <v/>
      </c>
      <c r="J105" s="982">
        <f>入力!R106</f>
        <v>0</v>
      </c>
      <c r="K105"/>
    </row>
    <row r="106" spans="2:11" ht="25.5" customHeight="1">
      <c r="B106" s="981"/>
      <c r="C106" s="987"/>
      <c r="D106" s="988"/>
      <c r="E106" s="988"/>
      <c r="F106" s="989"/>
      <c r="G106" s="978"/>
      <c r="H106" s="979"/>
      <c r="I106" s="49" t="str">
        <f>IF(入力!P106=0,"",入力!P106)</f>
        <v/>
      </c>
      <c r="J106" s="983"/>
      <c r="K106"/>
    </row>
    <row r="107" spans="2:11" ht="25.5" customHeight="1">
      <c r="B107" s="980">
        <f>入力!A107</f>
        <v>0</v>
      </c>
      <c r="C107" s="984">
        <f>入力!C107</f>
        <v>0</v>
      </c>
      <c r="D107" s="985"/>
      <c r="E107" s="985"/>
      <c r="F107" s="986"/>
      <c r="G107" s="976">
        <f>入力!J107</f>
        <v>0</v>
      </c>
      <c r="H107" s="977"/>
      <c r="I107" s="48" t="str">
        <f>IF(入力!N107=0,"",入力!N107)</f>
        <v/>
      </c>
      <c r="J107" s="982">
        <f>入力!R107</f>
        <v>0</v>
      </c>
      <c r="K107"/>
    </row>
    <row r="108" spans="2:11" ht="25.5" customHeight="1">
      <c r="B108" s="981"/>
      <c r="C108" s="987"/>
      <c r="D108" s="988"/>
      <c r="E108" s="988"/>
      <c r="F108" s="989"/>
      <c r="G108" s="978"/>
      <c r="H108" s="979"/>
      <c r="I108" s="49" t="str">
        <f>IF(入力!P107=0,"",入力!P107)</f>
        <v/>
      </c>
      <c r="J108" s="983"/>
      <c r="K108"/>
    </row>
    <row r="109" spans="2:11" ht="25.5" customHeight="1">
      <c r="B109" s="980">
        <f>入力!A108</f>
        <v>0</v>
      </c>
      <c r="C109" s="984">
        <f>入力!C108</f>
        <v>0</v>
      </c>
      <c r="D109" s="985"/>
      <c r="E109" s="985"/>
      <c r="F109" s="986"/>
      <c r="G109" s="976">
        <f>入力!J108</f>
        <v>0</v>
      </c>
      <c r="H109" s="977"/>
      <c r="I109" s="48" t="str">
        <f>IF(入力!N108=0,"",入力!N108)</f>
        <v/>
      </c>
      <c r="J109" s="982">
        <f>入力!R108</f>
        <v>0</v>
      </c>
      <c r="K109"/>
    </row>
    <row r="110" spans="2:11" ht="25.5" customHeight="1">
      <c r="B110" s="981"/>
      <c r="C110" s="987"/>
      <c r="D110" s="988"/>
      <c r="E110" s="988"/>
      <c r="F110" s="989"/>
      <c r="G110" s="978"/>
      <c r="H110" s="979"/>
      <c r="I110" s="49" t="str">
        <f>IF(入力!P108=0,"",入力!P108)</f>
        <v/>
      </c>
      <c r="J110" s="983"/>
      <c r="K110"/>
    </row>
    <row r="111" spans="2:11" ht="25.5" customHeight="1">
      <c r="B111" s="980">
        <f>入力!A109</f>
        <v>0</v>
      </c>
      <c r="C111" s="984">
        <f>入力!C109</f>
        <v>0</v>
      </c>
      <c r="D111" s="985"/>
      <c r="E111" s="985"/>
      <c r="F111" s="986"/>
      <c r="G111" s="976">
        <f>入力!J109</f>
        <v>0</v>
      </c>
      <c r="H111" s="977"/>
      <c r="I111" s="48" t="str">
        <f>IF(入力!N109=0,"",入力!N109)</f>
        <v/>
      </c>
      <c r="J111" s="982">
        <f>入力!R109</f>
        <v>0</v>
      </c>
      <c r="K111"/>
    </row>
    <row r="112" spans="2:11" ht="25.5" customHeight="1">
      <c r="B112" s="981"/>
      <c r="C112" s="987"/>
      <c r="D112" s="988"/>
      <c r="E112" s="988"/>
      <c r="F112" s="989"/>
      <c r="G112" s="978"/>
      <c r="H112" s="979"/>
      <c r="I112" s="49" t="str">
        <f>IF(入力!P109=0,"",入力!P109)</f>
        <v/>
      </c>
      <c r="J112" s="983"/>
      <c r="K112"/>
    </row>
    <row r="113" spans="2:11" ht="25.5" customHeight="1">
      <c r="B113" s="980">
        <f>入力!A110</f>
        <v>0</v>
      </c>
      <c r="C113" s="984">
        <f>入力!C110</f>
        <v>0</v>
      </c>
      <c r="D113" s="985"/>
      <c r="E113" s="985"/>
      <c r="F113" s="986"/>
      <c r="G113" s="976">
        <f>入力!J110</f>
        <v>0</v>
      </c>
      <c r="H113" s="977"/>
      <c r="I113" s="48" t="str">
        <f>IF(入力!N110=0,"",入力!N110)</f>
        <v/>
      </c>
      <c r="J113" s="982">
        <f>入力!R110</f>
        <v>0</v>
      </c>
      <c r="K113"/>
    </row>
    <row r="114" spans="2:11" ht="25.5" customHeight="1">
      <c r="B114" s="981"/>
      <c r="C114" s="987"/>
      <c r="D114" s="988"/>
      <c r="E114" s="988"/>
      <c r="F114" s="989"/>
      <c r="G114" s="978"/>
      <c r="H114" s="979"/>
      <c r="I114" s="49" t="str">
        <f>IF(入力!P110=0,"",入力!P110)</f>
        <v/>
      </c>
      <c r="J114" s="983"/>
      <c r="K114"/>
    </row>
    <row r="115" spans="2:11" ht="25.5" customHeight="1">
      <c r="B115" s="980">
        <f>入力!A111</f>
        <v>0</v>
      </c>
      <c r="C115" s="984">
        <f>入力!C111</f>
        <v>0</v>
      </c>
      <c r="D115" s="985"/>
      <c r="E115" s="985"/>
      <c r="F115" s="986"/>
      <c r="G115" s="976">
        <f>入力!J111</f>
        <v>0</v>
      </c>
      <c r="H115" s="977"/>
      <c r="I115" s="48" t="str">
        <f>IF(入力!N111=0,"",入力!N111)</f>
        <v/>
      </c>
      <c r="J115" s="982">
        <f>入力!R111</f>
        <v>0</v>
      </c>
      <c r="K115"/>
    </row>
    <row r="116" spans="2:11" ht="25.5" customHeight="1">
      <c r="B116" s="981"/>
      <c r="C116" s="987"/>
      <c r="D116" s="988"/>
      <c r="E116" s="988"/>
      <c r="F116" s="989"/>
      <c r="G116" s="978"/>
      <c r="H116" s="979"/>
      <c r="I116" s="49" t="str">
        <f>IF(入力!P111=0,"",入力!P111)</f>
        <v/>
      </c>
      <c r="J116" s="983"/>
      <c r="K116"/>
    </row>
    <row r="117" spans="2:11" ht="25.5" customHeight="1">
      <c r="B117" s="980">
        <f>入力!A112</f>
        <v>0</v>
      </c>
      <c r="C117" s="984">
        <f>入力!C112</f>
        <v>0</v>
      </c>
      <c r="D117" s="985"/>
      <c r="E117" s="985"/>
      <c r="F117" s="986"/>
      <c r="G117" s="976">
        <f>入力!J112</f>
        <v>0</v>
      </c>
      <c r="H117" s="977"/>
      <c r="I117" s="48" t="str">
        <f>IF(入力!N112=0,"",入力!N112)</f>
        <v/>
      </c>
      <c r="J117" s="982">
        <f>入力!R112</f>
        <v>0</v>
      </c>
      <c r="K117"/>
    </row>
    <row r="118" spans="2:11" ht="25.5" customHeight="1">
      <c r="B118" s="981"/>
      <c r="C118" s="987"/>
      <c r="D118" s="988"/>
      <c r="E118" s="988"/>
      <c r="F118" s="989"/>
      <c r="G118" s="978"/>
      <c r="H118" s="979"/>
      <c r="I118" s="49" t="str">
        <f>IF(入力!P112=0,"",入力!P112)</f>
        <v/>
      </c>
      <c r="J118" s="983"/>
      <c r="K118"/>
    </row>
    <row r="119" spans="2:11" ht="25.5" customHeight="1">
      <c r="B119" s="980">
        <f>入力!A113</f>
        <v>0</v>
      </c>
      <c r="C119" s="984">
        <f>入力!C113</f>
        <v>0</v>
      </c>
      <c r="D119" s="985"/>
      <c r="E119" s="985"/>
      <c r="F119" s="986"/>
      <c r="G119" s="976">
        <f>入力!J113</f>
        <v>0</v>
      </c>
      <c r="H119" s="977"/>
      <c r="I119" s="48" t="str">
        <f>IF(入力!N113=0,"",入力!N113)</f>
        <v/>
      </c>
      <c r="J119" s="982">
        <f>入力!R113</f>
        <v>0</v>
      </c>
      <c r="K119"/>
    </row>
    <row r="120" spans="2:11" ht="25.5" customHeight="1">
      <c r="B120" s="981"/>
      <c r="C120" s="987"/>
      <c r="D120" s="988"/>
      <c r="E120" s="988"/>
      <c r="F120" s="989"/>
      <c r="G120" s="978"/>
      <c r="H120" s="979"/>
      <c r="I120" s="49" t="str">
        <f>IF(入力!P113=0,"",入力!P113)</f>
        <v/>
      </c>
      <c r="J120" s="983"/>
      <c r="K120"/>
    </row>
    <row r="121" spans="2:11" ht="25.5" customHeight="1">
      <c r="B121" s="980">
        <f>入力!A114</f>
        <v>0</v>
      </c>
      <c r="C121" s="984">
        <f>入力!C114</f>
        <v>0</v>
      </c>
      <c r="D121" s="985"/>
      <c r="E121" s="985"/>
      <c r="F121" s="986"/>
      <c r="G121" s="976">
        <f>入力!J114</f>
        <v>0</v>
      </c>
      <c r="H121" s="977"/>
      <c r="I121" s="48" t="str">
        <f>IF(入力!N114=0,"",入力!N114)</f>
        <v/>
      </c>
      <c r="J121" s="982">
        <f>入力!R114</f>
        <v>0</v>
      </c>
      <c r="K121"/>
    </row>
    <row r="122" spans="2:11" ht="25.5" customHeight="1">
      <c r="B122" s="981"/>
      <c r="C122" s="987"/>
      <c r="D122" s="988"/>
      <c r="E122" s="988"/>
      <c r="F122" s="989"/>
      <c r="G122" s="978"/>
      <c r="H122" s="979"/>
      <c r="I122" s="49" t="str">
        <f>IF(入力!P114=0,"",入力!P114)</f>
        <v/>
      </c>
      <c r="J122" s="983"/>
      <c r="K122"/>
    </row>
    <row r="123" spans="2:11" ht="25.5" customHeight="1">
      <c r="B123" s="980">
        <f>入力!A115</f>
        <v>0</v>
      </c>
      <c r="C123" s="984">
        <f>入力!C115</f>
        <v>0</v>
      </c>
      <c r="D123" s="985"/>
      <c r="E123" s="985"/>
      <c r="F123" s="986"/>
      <c r="G123" s="976">
        <f>入力!J115</f>
        <v>0</v>
      </c>
      <c r="H123" s="977"/>
      <c r="I123" s="48" t="str">
        <f>IF(入力!N115=0,"",入力!N115)</f>
        <v/>
      </c>
      <c r="J123" s="982">
        <f>入力!R115</f>
        <v>0</v>
      </c>
      <c r="K123"/>
    </row>
    <row r="124" spans="2:11" ht="25.5" customHeight="1">
      <c r="B124" s="981"/>
      <c r="C124" s="987"/>
      <c r="D124" s="988"/>
      <c r="E124" s="988"/>
      <c r="F124" s="989"/>
      <c r="G124" s="978"/>
      <c r="H124" s="979"/>
      <c r="I124" s="49" t="str">
        <f>IF(入力!P115=0,"",入力!P115)</f>
        <v/>
      </c>
      <c r="J124" s="983"/>
      <c r="K124"/>
    </row>
    <row r="125" spans="2:11" ht="25.5" customHeight="1">
      <c r="B125" s="980">
        <f>入力!A116</f>
        <v>0</v>
      </c>
      <c r="C125" s="984">
        <f>入力!C116</f>
        <v>0</v>
      </c>
      <c r="D125" s="985"/>
      <c r="E125" s="985"/>
      <c r="F125" s="986"/>
      <c r="G125" s="976">
        <f>入力!J116</f>
        <v>0</v>
      </c>
      <c r="H125" s="977"/>
      <c r="I125" s="48" t="str">
        <f>IF(入力!N116=0,"",入力!N116)</f>
        <v/>
      </c>
      <c r="J125" s="982">
        <f>入力!R116</f>
        <v>0</v>
      </c>
    </row>
    <row r="126" spans="2:11" ht="25.5" customHeight="1">
      <c r="B126" s="1000"/>
      <c r="C126" s="987"/>
      <c r="D126" s="988"/>
      <c r="E126" s="988"/>
      <c r="F126" s="989"/>
      <c r="G126" s="978"/>
      <c r="H126" s="979"/>
      <c r="I126" s="49" t="str">
        <f>IF(入力!P116=0,"",入力!P116)</f>
        <v/>
      </c>
      <c r="J126" s="983"/>
    </row>
    <row r="127" spans="2:11" ht="25.5" customHeight="1">
      <c r="B127" s="980">
        <f>入力!A117</f>
        <v>0</v>
      </c>
      <c r="C127" s="984">
        <f>入力!C117</f>
        <v>0</v>
      </c>
      <c r="D127" s="985"/>
      <c r="E127" s="985"/>
      <c r="F127" s="986"/>
      <c r="G127" s="976">
        <f>入力!J117</f>
        <v>0</v>
      </c>
      <c r="H127" s="977"/>
      <c r="I127" s="48" t="str">
        <f>IF(入力!N117=0,"",入力!N117)</f>
        <v/>
      </c>
      <c r="J127" s="982">
        <f>入力!R117</f>
        <v>0</v>
      </c>
    </row>
    <row r="128" spans="2:11" ht="25.5" customHeight="1">
      <c r="B128" s="1000"/>
      <c r="C128" s="987"/>
      <c r="D128" s="988"/>
      <c r="E128" s="988"/>
      <c r="F128" s="989"/>
      <c r="G128" s="978"/>
      <c r="H128" s="979"/>
      <c r="I128" s="49" t="str">
        <f>IF(入力!P117=0,"",入力!P117)</f>
        <v/>
      </c>
      <c r="J128" s="983"/>
    </row>
    <row r="129" spans="2:10" ht="25.5" customHeight="1">
      <c r="B129" s="980">
        <f>入力!A118</f>
        <v>0</v>
      </c>
      <c r="C129" s="984">
        <f>入力!C118</f>
        <v>0</v>
      </c>
      <c r="D129" s="985"/>
      <c r="E129" s="985"/>
      <c r="F129" s="986"/>
      <c r="G129" s="976">
        <f>入力!J118</f>
        <v>0</v>
      </c>
      <c r="H129" s="977"/>
      <c r="I129" s="48" t="str">
        <f>IF(入力!N118=0,"",入力!N118)</f>
        <v/>
      </c>
      <c r="J129" s="982">
        <f>入力!R118</f>
        <v>0</v>
      </c>
    </row>
    <row r="130" spans="2:10" ht="25.5" customHeight="1">
      <c r="B130" s="1000"/>
      <c r="C130" s="1001"/>
      <c r="D130" s="1002"/>
      <c r="E130" s="1002"/>
      <c r="F130" s="1003"/>
      <c r="G130" s="997"/>
      <c r="H130" s="998"/>
      <c r="I130" s="49" t="str">
        <f>IF(入力!P118=0,"",入力!P118)</f>
        <v/>
      </c>
      <c r="J130" s="999"/>
    </row>
    <row r="131" spans="2:10">
      <c r="B131" s="4"/>
    </row>
  </sheetData>
  <sheetProtection password="CC0F" sheet="1" selectLockedCells="1"/>
  <mergeCells count="228">
    <mergeCell ref="B59:C59"/>
    <mergeCell ref="E48:G48"/>
    <mergeCell ref="F67:G67"/>
    <mergeCell ref="H70:I70"/>
    <mergeCell ref="D59:E59"/>
    <mergeCell ref="F66:G66"/>
    <mergeCell ref="F64:G64"/>
    <mergeCell ref="G54:J54"/>
    <mergeCell ref="B65:C65"/>
    <mergeCell ref="B68:C68"/>
    <mergeCell ref="B45:B48"/>
    <mergeCell ref="B70:C70"/>
    <mergeCell ref="B64:C64"/>
    <mergeCell ref="B62:D62"/>
    <mergeCell ref="G59:J59"/>
    <mergeCell ref="B57:C57"/>
    <mergeCell ref="E47:G47"/>
    <mergeCell ref="F65:G65"/>
    <mergeCell ref="G97:J97"/>
    <mergeCell ref="C101:F102"/>
    <mergeCell ref="C109:F110"/>
    <mergeCell ref="E86:G86"/>
    <mergeCell ref="G113:H114"/>
    <mergeCell ref="G105:H106"/>
    <mergeCell ref="B111:B112"/>
    <mergeCell ref="B109:B110"/>
    <mergeCell ref="C100:F100"/>
    <mergeCell ref="G95:J95"/>
    <mergeCell ref="C92:F92"/>
    <mergeCell ref="C91:F91"/>
    <mergeCell ref="G91:J91"/>
    <mergeCell ref="J103:J104"/>
    <mergeCell ref="J107:J108"/>
    <mergeCell ref="J105:J106"/>
    <mergeCell ref="G92:J92"/>
    <mergeCell ref="G93:J93"/>
    <mergeCell ref="G100:H100"/>
    <mergeCell ref="C87:D87"/>
    <mergeCell ref="E87:G87"/>
    <mergeCell ref="H87:I87"/>
    <mergeCell ref="H86:I86"/>
    <mergeCell ref="B129:B130"/>
    <mergeCell ref="B127:B128"/>
    <mergeCell ref="G119:H120"/>
    <mergeCell ref="C129:F130"/>
    <mergeCell ref="B125:B126"/>
    <mergeCell ref="B119:B120"/>
    <mergeCell ref="C80:D80"/>
    <mergeCell ref="E84:G84"/>
    <mergeCell ref="H81:I81"/>
    <mergeCell ref="E80:G80"/>
    <mergeCell ref="H84:I84"/>
    <mergeCell ref="E82:G82"/>
    <mergeCell ref="C84:D84"/>
    <mergeCell ref="C83:D83"/>
    <mergeCell ref="H82:I82"/>
    <mergeCell ref="H80:I80"/>
    <mergeCell ref="B107:B108"/>
    <mergeCell ref="B101:B102"/>
    <mergeCell ref="G115:H116"/>
    <mergeCell ref="B115:B116"/>
    <mergeCell ref="B105:B106"/>
    <mergeCell ref="G103:H104"/>
    <mergeCell ref="B113:B114"/>
    <mergeCell ref="G109:H110"/>
    <mergeCell ref="C127:F128"/>
    <mergeCell ref="G127:H128"/>
    <mergeCell ref="B123:B124"/>
    <mergeCell ref="C119:F120"/>
    <mergeCell ref="C121:F122"/>
    <mergeCell ref="C117:F118"/>
    <mergeCell ref="B121:B122"/>
    <mergeCell ref="C125:F126"/>
    <mergeCell ref="C123:F124"/>
    <mergeCell ref="J129:J130"/>
    <mergeCell ref="J119:J120"/>
    <mergeCell ref="J127:J128"/>
    <mergeCell ref="G129:H130"/>
    <mergeCell ref="J125:J126"/>
    <mergeCell ref="J123:J124"/>
    <mergeCell ref="G123:H124"/>
    <mergeCell ref="G121:H122"/>
    <mergeCell ref="G125:H126"/>
    <mergeCell ref="J121:J122"/>
    <mergeCell ref="C81:D81"/>
    <mergeCell ref="G117:H118"/>
    <mergeCell ref="B117:B118"/>
    <mergeCell ref="J101:J102"/>
    <mergeCell ref="C113:F114"/>
    <mergeCell ref="J117:J118"/>
    <mergeCell ref="J109:J110"/>
    <mergeCell ref="J111:J112"/>
    <mergeCell ref="J115:J116"/>
    <mergeCell ref="G111:H112"/>
    <mergeCell ref="C105:F106"/>
    <mergeCell ref="C111:F112"/>
    <mergeCell ref="C115:F116"/>
    <mergeCell ref="J113:J114"/>
    <mergeCell ref="C107:F108"/>
    <mergeCell ref="C93:F93"/>
    <mergeCell ref="B103:B104"/>
    <mergeCell ref="C103:F104"/>
    <mergeCell ref="C94:F94"/>
    <mergeCell ref="G94:J94"/>
    <mergeCell ref="B92:B93"/>
    <mergeCell ref="C95:F95"/>
    <mergeCell ref="G101:H102"/>
    <mergeCell ref="G107:H108"/>
    <mergeCell ref="B8:B9"/>
    <mergeCell ref="I19:J19"/>
    <mergeCell ref="F19:H19"/>
    <mergeCell ref="B14:C14"/>
    <mergeCell ref="G10:J10"/>
    <mergeCell ref="I2:J2"/>
    <mergeCell ref="C5:G5"/>
    <mergeCell ref="C7:D7"/>
    <mergeCell ref="B1:J1"/>
    <mergeCell ref="G3:H3"/>
    <mergeCell ref="I3:J3"/>
    <mergeCell ref="G2:H2"/>
    <mergeCell ref="B2:D2"/>
    <mergeCell ref="H5:J5"/>
    <mergeCell ref="E2:F2"/>
    <mergeCell ref="B3:D3"/>
    <mergeCell ref="E3:F3"/>
    <mergeCell ref="B5:B6"/>
    <mergeCell ref="H6:J6"/>
    <mergeCell ref="C6:G6"/>
    <mergeCell ref="I8:J8"/>
    <mergeCell ref="F8:H8"/>
    <mergeCell ref="D8:E8"/>
    <mergeCell ref="F9:H9"/>
    <mergeCell ref="F18:H18"/>
    <mergeCell ref="D18:E18"/>
    <mergeCell ref="D19:E19"/>
    <mergeCell ref="I9:J9"/>
    <mergeCell ref="C11:E11"/>
    <mergeCell ref="D9:E9"/>
    <mergeCell ref="B69:C69"/>
    <mergeCell ref="E30:F30"/>
    <mergeCell ref="G29:H29"/>
    <mergeCell ref="G26:H26"/>
    <mergeCell ref="G30:H30"/>
    <mergeCell ref="D14:I14"/>
    <mergeCell ref="C30:D30"/>
    <mergeCell ref="C25:D25"/>
    <mergeCell ref="C16:D16"/>
    <mergeCell ref="E16:F16"/>
    <mergeCell ref="I18:J18"/>
    <mergeCell ref="I31:J31"/>
    <mergeCell ref="D58:E58"/>
    <mergeCell ref="D57:E57"/>
    <mergeCell ref="G31:H31"/>
    <mergeCell ref="E25:F25"/>
    <mergeCell ref="F62:H62"/>
    <mergeCell ref="B58:C58"/>
    <mergeCell ref="E29:F29"/>
    <mergeCell ref="I26:J26"/>
    <mergeCell ref="I25:J25"/>
    <mergeCell ref="C46:D46"/>
    <mergeCell ref="G28:H28"/>
    <mergeCell ref="F68:G68"/>
    <mergeCell ref="C10:E10"/>
    <mergeCell ref="G22:J22"/>
    <mergeCell ref="G21:J21"/>
    <mergeCell ref="C22:E22"/>
    <mergeCell ref="G16:J16"/>
    <mergeCell ref="E27:F27"/>
    <mergeCell ref="B67:C67"/>
    <mergeCell ref="G11:J11"/>
    <mergeCell ref="B10:B11"/>
    <mergeCell ref="E26:F26"/>
    <mergeCell ref="C45:D45"/>
    <mergeCell ref="E28:F28"/>
    <mergeCell ref="C47:D47"/>
    <mergeCell ref="C26:D26"/>
    <mergeCell ref="C37:D38"/>
    <mergeCell ref="C35:D36"/>
    <mergeCell ref="C39:D39"/>
    <mergeCell ref="E45:G45"/>
    <mergeCell ref="B25:B31"/>
    <mergeCell ref="B17:B18"/>
    <mergeCell ref="F17:H17"/>
    <mergeCell ref="D17:E17"/>
    <mergeCell ref="C29:D29"/>
    <mergeCell ref="I17:J17"/>
    <mergeCell ref="I28:J28"/>
    <mergeCell ref="I27:J27"/>
    <mergeCell ref="B66:C66"/>
    <mergeCell ref="C48:D48"/>
    <mergeCell ref="E46:G46"/>
    <mergeCell ref="E31:F31"/>
    <mergeCell ref="C27:D27"/>
    <mergeCell ref="C34:D34"/>
    <mergeCell ref="C21:E21"/>
    <mergeCell ref="C31:D31"/>
    <mergeCell ref="B21:B22"/>
    <mergeCell ref="G25:H25"/>
    <mergeCell ref="B50:C52"/>
    <mergeCell ref="C55:D55"/>
    <mergeCell ref="I30:J30"/>
    <mergeCell ref="G27:H27"/>
    <mergeCell ref="C28:D28"/>
    <mergeCell ref="I29:J29"/>
    <mergeCell ref="B34:B43"/>
    <mergeCell ref="C40:D41"/>
    <mergeCell ref="C42:D43"/>
    <mergeCell ref="C86:D86"/>
    <mergeCell ref="C79:D79"/>
    <mergeCell ref="C77:D77"/>
    <mergeCell ref="H83:I83"/>
    <mergeCell ref="H78:I78"/>
    <mergeCell ref="C82:D82"/>
    <mergeCell ref="E83:G83"/>
    <mergeCell ref="G58:J58"/>
    <mergeCell ref="C85:D85"/>
    <mergeCell ref="H77:I77"/>
    <mergeCell ref="E81:G81"/>
    <mergeCell ref="F63:G63"/>
    <mergeCell ref="C78:D78"/>
    <mergeCell ref="E85:G85"/>
    <mergeCell ref="H85:I85"/>
    <mergeCell ref="E77:G77"/>
    <mergeCell ref="H79:I79"/>
    <mergeCell ref="E79:G79"/>
    <mergeCell ref="E78:G78"/>
    <mergeCell ref="F70:G70"/>
    <mergeCell ref="B63:C63"/>
  </mergeCells>
  <phoneticPr fontId="2"/>
  <conditionalFormatting sqref="E2:F2">
    <cfRule type="cellIs" dxfId="2" priority="1" stopIfTrue="1" operator="equal">
      <formula>0</formula>
    </cfRule>
    <cfRule type="cellIs" dxfId="1" priority="2" stopIfTrue="1" operator="equal">
      <formula>""</formula>
    </cfRule>
  </conditionalFormatting>
  <conditionalFormatting sqref="H70:I70">
    <cfRule type="cellIs" dxfId="0" priority="5" stopIfTrue="1" operator="equal">
      <formula>0</formula>
    </cfRule>
  </conditionalFormatting>
  <pageMargins left="0.70866141732283472" right="0.23622047244094491" top="0.39370078740157483" bottom="0.42" header="0.31496062992125984" footer="0.2"/>
  <pageSetup paperSize="9" scale="97" fitToHeight="0" orientation="portrait" r:id="rId1"/>
  <headerFooter alignWithMargins="0">
    <oddFooter>&amp;C&amp;P / &amp;N</oddFooter>
  </headerFooter>
  <rowBreaks count="2" manualBreakCount="2">
    <brk id="53" min="1" max="9" man="1"/>
    <brk id="96"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7"/>
  <sheetViews>
    <sheetView showGridLines="0" workbookViewId="0">
      <selection activeCell="B10" sqref="B10"/>
    </sheetView>
  </sheetViews>
  <sheetFormatPr defaultRowHeight="13.5"/>
  <cols>
    <col min="1" max="4" width="9" style="15" customWidth="1"/>
    <col min="5" max="5" width="2.5" style="15" customWidth="1"/>
    <col min="6" max="13" width="7.875" style="15" customWidth="1"/>
    <col min="14" max="16384" width="9" style="15"/>
  </cols>
  <sheetData>
    <row r="1" spans="1:13" ht="17.25">
      <c r="A1" s="1064" t="s">
        <v>1005</v>
      </c>
      <c r="B1" s="1064"/>
      <c r="C1" s="1064"/>
      <c r="D1" s="1064"/>
      <c r="E1" s="1064"/>
      <c r="F1" s="1064"/>
      <c r="G1" s="1064"/>
      <c r="H1" s="1064"/>
      <c r="I1" s="1064"/>
      <c r="J1" s="1064"/>
      <c r="K1" s="1064"/>
      <c r="L1" s="1064"/>
      <c r="M1" s="1064"/>
    </row>
    <row r="2" spans="1:13" ht="24">
      <c r="A2" s="1117" t="s">
        <v>1006</v>
      </c>
      <c r="B2" s="1117"/>
      <c r="C2" s="1117"/>
      <c r="D2" s="1117"/>
      <c r="E2" s="1117"/>
      <c r="F2" s="1117"/>
      <c r="G2" s="1117"/>
      <c r="H2" s="1117"/>
      <c r="I2" s="1117"/>
      <c r="J2" s="1117"/>
      <c r="K2" s="1117"/>
      <c r="L2" s="1117"/>
      <c r="M2" s="1117"/>
    </row>
    <row r="3" spans="1:13" ht="14.25" thickBot="1">
      <c r="A3" s="1118" t="s">
        <v>49</v>
      </c>
      <c r="B3" s="1118"/>
      <c r="C3" s="1118"/>
      <c r="D3" s="1118"/>
      <c r="E3" s="1118"/>
      <c r="F3" s="1118"/>
      <c r="G3" s="1118"/>
      <c r="H3" s="1118"/>
      <c r="I3" s="1118"/>
      <c r="J3" s="1118"/>
      <c r="K3" s="1118"/>
      <c r="L3" s="1118"/>
      <c r="M3" s="1118"/>
    </row>
    <row r="4" spans="1:13" ht="25.5" customHeight="1">
      <c r="A4" s="1065" t="s">
        <v>683</v>
      </c>
      <c r="B4" s="1066"/>
      <c r="C4" s="1119" t="s">
        <v>61</v>
      </c>
      <c r="D4" s="1120"/>
      <c r="E4" s="1120"/>
      <c r="F4" s="1120"/>
      <c r="G4" s="1120"/>
      <c r="H4" s="1120"/>
      <c r="I4" s="1121"/>
      <c r="J4" s="1143" t="s">
        <v>625</v>
      </c>
      <c r="K4" s="1090">
        <f>基本情報!I3</f>
        <v>0</v>
      </c>
      <c r="L4" s="1091"/>
      <c r="M4" s="1092"/>
    </row>
    <row r="5" spans="1:13" ht="18.75" customHeight="1">
      <c r="A5" s="1134"/>
      <c r="B5" s="1135"/>
      <c r="C5" s="1122" t="s">
        <v>679</v>
      </c>
      <c r="D5" s="1124" t="str">
        <f>DBCS(基本情報!C5)</f>
        <v/>
      </c>
      <c r="E5" s="1125"/>
      <c r="F5" s="1125"/>
      <c r="G5" s="1125"/>
      <c r="H5" s="1125"/>
      <c r="I5" s="1126"/>
      <c r="J5" s="1144"/>
      <c r="K5" s="1093"/>
      <c r="L5" s="1094"/>
      <c r="M5" s="1095"/>
    </row>
    <row r="6" spans="1:13" ht="18.75" customHeight="1">
      <c r="A6" s="1134"/>
      <c r="B6" s="1135"/>
      <c r="C6" s="1112"/>
      <c r="D6" s="1082" t="str">
        <f ca="1">基本情報!C6</f>
        <v/>
      </c>
      <c r="E6" s="1083"/>
      <c r="F6" s="1083"/>
      <c r="G6" s="1083"/>
      <c r="H6" s="1083"/>
      <c r="I6" s="1083"/>
      <c r="J6" s="1127">
        <f>基本情報!H6</f>
        <v>0</v>
      </c>
      <c r="K6" s="1127"/>
      <c r="L6" s="1127"/>
      <c r="M6" s="1128"/>
    </row>
    <row r="7" spans="1:13" ht="18.75" customHeight="1">
      <c r="A7" s="1134"/>
      <c r="B7" s="1135"/>
      <c r="C7" s="1123"/>
      <c r="D7" s="1084"/>
      <c r="E7" s="1085"/>
      <c r="F7" s="1085"/>
      <c r="G7" s="1085"/>
      <c r="H7" s="1085"/>
      <c r="I7" s="1085"/>
      <c r="J7" s="1085"/>
      <c r="K7" s="1085"/>
      <c r="L7" s="1085"/>
      <c r="M7" s="1129"/>
    </row>
    <row r="8" spans="1:13" ht="18.75" customHeight="1">
      <c r="A8" s="1134"/>
      <c r="B8" s="1135"/>
      <c r="C8" s="1079" t="s">
        <v>680</v>
      </c>
      <c r="D8" s="1149"/>
      <c r="E8" s="1150"/>
      <c r="F8" s="1150"/>
      <c r="G8" s="1150"/>
      <c r="H8" s="1150"/>
      <c r="I8" s="1145" t="str">
        <f>IF(ISNONTEXT(基本情報!G10),"",DBCS(基本情報!G10))</f>
        <v/>
      </c>
      <c r="J8" s="1145"/>
      <c r="K8" s="1145"/>
      <c r="L8" s="1145"/>
      <c r="M8" s="1146"/>
    </row>
    <row r="9" spans="1:13" ht="11.25" customHeight="1">
      <c r="A9" s="1134"/>
      <c r="B9" s="1135"/>
      <c r="C9" s="1080"/>
      <c r="D9" s="1151" t="str">
        <f>IF(ISTEXT(基本情報!C11),基本情報!C11,"")</f>
        <v/>
      </c>
      <c r="E9" s="1151"/>
      <c r="F9" s="1151"/>
      <c r="G9" s="1151"/>
      <c r="H9" s="1151"/>
      <c r="I9" s="1075" t="str">
        <f>IF(ISTEXT(基本情報!G11),基本情報!G11,"")</f>
        <v/>
      </c>
      <c r="J9" s="1075"/>
      <c r="K9" s="1075"/>
      <c r="L9" s="1075"/>
      <c r="M9" s="1076"/>
    </row>
    <row r="10" spans="1:13" ht="18.75" customHeight="1" thickBot="1">
      <c r="A10" s="52" t="s">
        <v>794</v>
      </c>
      <c r="B10" s="249" t="s">
        <v>432</v>
      </c>
      <c r="C10" s="1081"/>
      <c r="D10" s="1152"/>
      <c r="E10" s="1152"/>
      <c r="F10" s="1152"/>
      <c r="G10" s="1152"/>
      <c r="H10" s="1152"/>
      <c r="I10" s="1077"/>
      <c r="J10" s="1077"/>
      <c r="K10" s="1077"/>
      <c r="L10" s="1077"/>
      <c r="M10" s="1078"/>
    </row>
    <row r="11" spans="1:13" ht="7.5" customHeight="1" thickBot="1">
      <c r="A11" s="16"/>
      <c r="B11" s="16"/>
      <c r="C11" s="18"/>
      <c r="D11" s="18"/>
      <c r="E11" s="18"/>
      <c r="F11" s="18"/>
      <c r="G11" s="18"/>
      <c r="H11" s="18"/>
      <c r="I11" s="18"/>
      <c r="J11" s="179"/>
      <c r="K11" s="181"/>
      <c r="L11" s="18"/>
      <c r="M11" s="18"/>
    </row>
    <row r="12" spans="1:13" ht="22.5" customHeight="1" thickBot="1">
      <c r="A12" s="1133" t="s">
        <v>681</v>
      </c>
      <c r="B12" s="1133"/>
      <c r="C12" s="1133"/>
      <c r="D12" s="1133"/>
      <c r="E12" s="1133"/>
      <c r="F12" s="17"/>
      <c r="G12" s="17"/>
      <c r="H12" s="17"/>
      <c r="I12" s="248"/>
      <c r="J12" s="1052" t="s">
        <v>15</v>
      </c>
      <c r="K12" s="1053"/>
      <c r="L12" s="1140" t="str">
        <f>基本情報!C7</f>
        <v/>
      </c>
      <c r="M12" s="1153"/>
    </row>
    <row r="13" spans="1:13" ht="25.5" customHeight="1" thickBot="1">
      <c r="A13" s="1136" t="str">
        <f>IF(ISTEXT(基本情報!C9),基本情報!C9,"")&amp;IF(ISTEXT(基本情報!D9),基本情報!D9,"")&amp;IF(ISTEXT(基本情報!F9),基本情報!F9,"")&amp;IF(ISTEXT(基本情報!I9),"　　"&amp;基本情報!I9,"")</f>
        <v/>
      </c>
      <c r="B13" s="1137"/>
      <c r="C13" s="1137"/>
      <c r="D13" s="1137"/>
      <c r="E13" s="1137"/>
      <c r="F13" s="1137"/>
      <c r="G13" s="1137"/>
      <c r="H13" s="1137"/>
      <c r="I13" s="1137"/>
      <c r="J13" s="1138"/>
      <c r="K13" s="1138"/>
      <c r="L13" s="1138"/>
      <c r="M13" s="1139"/>
    </row>
    <row r="14" spans="1:13" ht="18.75" customHeight="1" thickBot="1">
      <c r="A14" s="179"/>
      <c r="B14" s="179"/>
      <c r="C14" s="182"/>
      <c r="D14" s="182"/>
      <c r="E14" s="182"/>
      <c r="F14" s="182"/>
      <c r="G14" s="182"/>
      <c r="H14" s="182"/>
      <c r="I14" s="182"/>
      <c r="J14" s="182"/>
      <c r="K14" s="182"/>
      <c r="L14" s="182"/>
      <c r="M14" s="182"/>
    </row>
    <row r="15" spans="1:13" ht="25.5" customHeight="1" thickBot="1">
      <c r="A15" s="250" t="s">
        <v>682</v>
      </c>
      <c r="B15" s="17"/>
      <c r="E15" s="1052" t="s">
        <v>51</v>
      </c>
      <c r="F15" s="1053"/>
      <c r="G15" s="1140" t="str">
        <f>IF(ISTEXT(基本情報!C13),基本情報!C13&amp;"-"&amp;基本情報!D13&amp;"-"&amp;基本情報!E13,"")</f>
        <v/>
      </c>
      <c r="H15" s="1141"/>
      <c r="I15" s="1142"/>
      <c r="J15" s="252" t="s">
        <v>626</v>
      </c>
      <c r="K15" s="1073" t="str">
        <f>IF(ISTEXT(基本情報!C13),基本情報!G13&amp;"-"&amp;基本情報!H13&amp;"-"&amp;基本情報!I13,"")</f>
        <v/>
      </c>
      <c r="L15" s="1073"/>
      <c r="M15" s="1074"/>
    </row>
    <row r="16" spans="1:13" ht="25.5" customHeight="1" thickBot="1">
      <c r="A16" s="1147" t="s">
        <v>52</v>
      </c>
      <c r="B16" s="1148"/>
      <c r="C16" s="1086">
        <f>基本情報!D14</f>
        <v>0</v>
      </c>
      <c r="D16" s="1087"/>
      <c r="E16" s="1088"/>
      <c r="F16" s="1088"/>
      <c r="G16" s="1088"/>
      <c r="H16" s="1088"/>
      <c r="I16" s="1088"/>
      <c r="J16" s="1088"/>
      <c r="K16" s="1088"/>
      <c r="L16" s="1088"/>
      <c r="M16" s="1089"/>
    </row>
    <row r="17" spans="1:13" ht="18.75" customHeight="1" thickBot="1">
      <c r="A17" s="251"/>
      <c r="B17" s="251"/>
      <c r="C17" s="18"/>
      <c r="D17" s="18"/>
      <c r="E17" s="18"/>
      <c r="F17" s="18"/>
      <c r="G17" s="18"/>
      <c r="H17" s="18"/>
      <c r="I17" s="18"/>
      <c r="J17" s="18"/>
      <c r="K17" s="18"/>
      <c r="L17" s="18"/>
      <c r="M17" s="18"/>
    </row>
    <row r="18" spans="1:13" ht="25.5" customHeight="1" thickBot="1">
      <c r="A18" s="253" t="s">
        <v>532</v>
      </c>
      <c r="B18" s="254"/>
      <c r="C18" s="254"/>
      <c r="D18" s="254"/>
      <c r="F18" s="1052" t="s">
        <v>775</v>
      </c>
      <c r="G18" s="1053"/>
      <c r="H18" s="1067" t="str">
        <f>IF(ISTEXT(基本情報!C20),基本情報!C20&amp;"-"&amp;基本情報!D20&amp;"-"&amp;基本情報!E20,"")</f>
        <v/>
      </c>
      <c r="I18" s="1068"/>
      <c r="J18" s="1068"/>
      <c r="K18" s="252" t="s">
        <v>774</v>
      </c>
      <c r="L18" s="1067" t="str">
        <f>基本情報!C16</f>
        <v/>
      </c>
      <c r="M18" s="1130"/>
    </row>
    <row r="19" spans="1:13" ht="25.5" customHeight="1">
      <c r="A19" s="1052" t="s">
        <v>21</v>
      </c>
      <c r="B19" s="1053"/>
      <c r="C19" s="1047" t="str">
        <f>IF(ISTEXT(基本情報!C18),基本情報!C18,"")&amp;IF(ISTEXT(基本情報!D18),基本情報!D18,"")&amp;IF(ISTEXT(基本情報!F18),基本情報!F18,"")&amp;IF(ISTEXT(基本情報!I18),"　　"&amp;基本情報!I18,"")</f>
        <v/>
      </c>
      <c r="D19" s="1048"/>
      <c r="E19" s="1048"/>
      <c r="F19" s="1045"/>
      <c r="G19" s="1045"/>
      <c r="H19" s="1045"/>
      <c r="I19" s="1045"/>
      <c r="J19" s="1045"/>
      <c r="K19" s="1045"/>
      <c r="L19" s="1045"/>
      <c r="M19" s="1046"/>
    </row>
    <row r="20" spans="1:13" ht="25.5" customHeight="1">
      <c r="A20" s="1054" t="s">
        <v>50</v>
      </c>
      <c r="B20" s="1055"/>
      <c r="C20" s="1044" t="str">
        <f>IF(ISTEXT(基本情報!C19),基本情報!C19,"")&amp;IF(ISTEXT(基本情報!D19),基本情報!D19,"")&amp;IF(ISTEXT(基本情報!F19),基本情報!F19,"")&amp;IF(ISTEXT(基本情報!I19),"　　"&amp;基本情報!I19,"")</f>
        <v/>
      </c>
      <c r="D20" s="1045"/>
      <c r="E20" s="1045"/>
      <c r="F20" s="1045"/>
      <c r="G20" s="1045"/>
      <c r="H20" s="1045"/>
      <c r="I20" s="1045"/>
      <c r="J20" s="1045"/>
      <c r="K20" s="1045"/>
      <c r="L20" s="1045"/>
      <c r="M20" s="1046"/>
    </row>
    <row r="21" spans="1:13" ht="33.75" customHeight="1" thickBot="1">
      <c r="A21" s="1131" t="s">
        <v>838</v>
      </c>
      <c r="B21" s="1132"/>
      <c r="C21" s="1069" t="str">
        <f>IF(ISTEXT(基本情報!C22),基本情報!C22,"")&amp;IF(ISTEXT(基本情報!G22),"　　"&amp;基本情報!G22,"")</f>
        <v>　　</v>
      </c>
      <c r="D21" s="1070"/>
      <c r="E21" s="1070"/>
      <c r="F21" s="1070"/>
      <c r="G21" s="1070"/>
      <c r="H21" s="1070"/>
      <c r="I21" s="1070"/>
      <c r="J21" s="1070"/>
      <c r="K21" s="1070"/>
      <c r="L21" s="1070"/>
      <c r="M21" s="1071"/>
    </row>
    <row r="22" spans="1:13" ht="18.75" customHeight="1" thickBot="1">
      <c r="A22" s="18"/>
      <c r="B22" s="18"/>
      <c r="C22" s="18"/>
      <c r="D22" s="18"/>
      <c r="E22" s="18"/>
      <c r="F22" s="18"/>
      <c r="G22" s="18"/>
      <c r="H22" s="18"/>
      <c r="I22" s="18"/>
      <c r="J22" s="18"/>
      <c r="K22" s="18"/>
      <c r="L22" s="18"/>
      <c r="M22" s="18"/>
    </row>
    <row r="23" spans="1:13" ht="16.5" customHeight="1">
      <c r="A23" s="1052" t="s">
        <v>594</v>
      </c>
      <c r="B23" s="1106"/>
      <c r="C23" s="1106"/>
      <c r="D23" s="1107"/>
      <c r="E23" s="19"/>
      <c r="F23" s="1100" t="s">
        <v>595</v>
      </c>
      <c r="G23" s="1101"/>
      <c r="H23" s="1101"/>
      <c r="I23" s="1101"/>
      <c r="J23" s="1101"/>
      <c r="K23" s="1101"/>
      <c r="L23" s="1101"/>
      <c r="M23" s="1102"/>
    </row>
    <row r="24" spans="1:13" ht="14.25">
      <c r="A24" s="1108" t="s">
        <v>75</v>
      </c>
      <c r="B24" s="1109"/>
      <c r="C24" s="1097" t="s">
        <v>1007</v>
      </c>
      <c r="D24" s="1098"/>
      <c r="E24" s="179"/>
      <c r="F24" s="1103"/>
      <c r="G24" s="1104"/>
      <c r="H24" s="1104"/>
      <c r="I24" s="1104"/>
      <c r="J24" s="1104"/>
      <c r="K24" s="1104"/>
      <c r="L24" s="1104"/>
      <c r="M24" s="1105"/>
    </row>
    <row r="25" spans="1:13" ht="26.25" customHeight="1">
      <c r="A25" s="1110"/>
      <c r="B25" s="1111"/>
      <c r="C25" s="1036"/>
      <c r="D25" s="1037"/>
      <c r="E25" s="17"/>
      <c r="F25" s="1072" t="str">
        <f>基本情報!C25</f>
        <v/>
      </c>
      <c r="G25" s="1034"/>
      <c r="H25" s="1034" t="str">
        <f>基本情報!E25</f>
        <v/>
      </c>
      <c r="I25" s="1034"/>
      <c r="J25" s="1034" t="str">
        <f>基本情報!G25</f>
        <v/>
      </c>
      <c r="K25" s="1034"/>
      <c r="L25" s="1034" t="str">
        <f>基本情報!I25</f>
        <v/>
      </c>
      <c r="M25" s="1035"/>
    </row>
    <row r="26" spans="1:13" ht="26.25" customHeight="1">
      <c r="A26" s="1112"/>
      <c r="B26" s="1113"/>
      <c r="C26" s="1038"/>
      <c r="D26" s="1039"/>
      <c r="E26" s="17"/>
      <c r="F26" s="1043" t="str">
        <f>基本情報!C26</f>
        <v/>
      </c>
      <c r="G26" s="1042"/>
      <c r="H26" s="1042" t="str">
        <f>基本情報!E26</f>
        <v/>
      </c>
      <c r="I26" s="1042"/>
      <c r="J26" s="1042" t="str">
        <f>基本情報!G26</f>
        <v/>
      </c>
      <c r="K26" s="1042"/>
      <c r="L26" s="1042" t="str">
        <f>基本情報!I26</f>
        <v/>
      </c>
      <c r="M26" s="1049"/>
    </row>
    <row r="27" spans="1:13" ht="26.25" customHeight="1">
      <c r="A27" s="1112"/>
      <c r="B27" s="1113"/>
      <c r="C27" s="1038"/>
      <c r="D27" s="1039"/>
      <c r="E27" s="17"/>
      <c r="F27" s="1043" t="str">
        <f>基本情報!C27</f>
        <v/>
      </c>
      <c r="G27" s="1042"/>
      <c r="H27" s="1042" t="str">
        <f>基本情報!E27</f>
        <v/>
      </c>
      <c r="I27" s="1042"/>
      <c r="J27" s="1042" t="str">
        <f>基本情報!G27</f>
        <v/>
      </c>
      <c r="K27" s="1042"/>
      <c r="L27" s="1042" t="str">
        <f>基本情報!I27</f>
        <v/>
      </c>
      <c r="M27" s="1049"/>
    </row>
    <row r="28" spans="1:13" ht="26.25" customHeight="1" thickBot="1">
      <c r="A28" s="1114"/>
      <c r="B28" s="1115"/>
      <c r="C28" s="1040"/>
      <c r="D28" s="1041"/>
      <c r="E28" s="17"/>
      <c r="F28" s="1043" t="str">
        <f>基本情報!C28</f>
        <v/>
      </c>
      <c r="G28" s="1042"/>
      <c r="H28" s="1042" t="str">
        <f>基本情報!E28</f>
        <v/>
      </c>
      <c r="I28" s="1042"/>
      <c r="J28" s="1042" t="str">
        <f>基本情報!G28</f>
        <v/>
      </c>
      <c r="K28" s="1042"/>
      <c r="L28" s="1042" t="str">
        <f>基本情報!I28</f>
        <v/>
      </c>
      <c r="M28" s="1049"/>
    </row>
    <row r="29" spans="1:13" ht="26.25" customHeight="1">
      <c r="A29" s="1050" t="s">
        <v>971</v>
      </c>
      <c r="B29" s="1050"/>
      <c r="C29" s="1050"/>
      <c r="D29" s="1050"/>
      <c r="E29" s="1051"/>
      <c r="F29" s="1043" t="str">
        <f>基本情報!C29</f>
        <v/>
      </c>
      <c r="G29" s="1042"/>
      <c r="H29" s="1042" t="str">
        <f>基本情報!E29</f>
        <v/>
      </c>
      <c r="I29" s="1042"/>
      <c r="J29" s="1042" t="str">
        <f>基本情報!G29</f>
        <v/>
      </c>
      <c r="K29" s="1042"/>
      <c r="L29" s="1042" t="str">
        <f>基本情報!I29</f>
        <v/>
      </c>
      <c r="M29" s="1049"/>
    </row>
    <row r="30" spans="1:13" ht="26.25" customHeight="1">
      <c r="A30" s="1050"/>
      <c r="B30" s="1050"/>
      <c r="C30" s="1050"/>
      <c r="D30" s="1050"/>
      <c r="E30" s="1051"/>
      <c r="F30" s="1043" t="str">
        <f>基本情報!C30</f>
        <v/>
      </c>
      <c r="G30" s="1042"/>
      <c r="H30" s="1042" t="str">
        <f>基本情報!E30</f>
        <v/>
      </c>
      <c r="I30" s="1042"/>
      <c r="J30" s="1042" t="str">
        <f>基本情報!G30</f>
        <v/>
      </c>
      <c r="K30" s="1042"/>
      <c r="L30" s="1042" t="str">
        <f>基本情報!I30</f>
        <v/>
      </c>
      <c r="M30" s="1049"/>
    </row>
    <row r="31" spans="1:13" ht="26.25" customHeight="1" thickBot="1">
      <c r="A31" s="1050"/>
      <c r="B31" s="1050"/>
      <c r="C31" s="1050"/>
      <c r="D31" s="1050"/>
      <c r="E31" s="1051"/>
      <c r="F31" s="1116" t="str">
        <f>基本情報!C31</f>
        <v/>
      </c>
      <c r="G31" s="1056"/>
      <c r="H31" s="1056" t="str">
        <f>基本情報!E31</f>
        <v/>
      </c>
      <c r="I31" s="1056"/>
      <c r="J31" s="1056" t="str">
        <f>基本情報!G31</f>
        <v/>
      </c>
      <c r="K31" s="1056"/>
      <c r="L31" s="1056" t="str">
        <f>基本情報!I31</f>
        <v/>
      </c>
      <c r="M31" s="1057"/>
    </row>
    <row r="32" spans="1:13" ht="10.5" customHeight="1" thickBot="1">
      <c r="A32" s="361"/>
      <c r="B32" s="361"/>
      <c r="C32" s="361"/>
      <c r="D32" s="361"/>
      <c r="E32" s="361"/>
      <c r="F32" s="17"/>
      <c r="G32" s="50"/>
      <c r="H32" s="50"/>
      <c r="I32" s="50"/>
      <c r="J32" s="50"/>
      <c r="K32" s="50"/>
      <c r="L32" s="50"/>
      <c r="M32" s="50"/>
    </row>
    <row r="33" spans="1:14" ht="23.25" customHeight="1" thickBot="1">
      <c r="A33" s="1059" t="s">
        <v>53</v>
      </c>
      <c r="B33" s="1059"/>
      <c r="C33" s="1059"/>
      <c r="D33" s="162"/>
      <c r="E33" s="162"/>
      <c r="F33" s="1060" t="s">
        <v>967</v>
      </c>
      <c r="G33" s="1061"/>
      <c r="H33" s="1061"/>
      <c r="I33" s="1062" t="str">
        <f>入力!BV144</f>
        <v/>
      </c>
      <c r="J33" s="1062"/>
      <c r="K33" s="1062"/>
      <c r="L33" s="1062"/>
      <c r="M33" s="1063"/>
    </row>
    <row r="34" spans="1:14" ht="5.25" customHeight="1">
      <c r="A34" s="247"/>
      <c r="B34" s="247"/>
      <c r="C34" s="247"/>
      <c r="D34" s="161"/>
      <c r="E34" s="161"/>
      <c r="F34" s="161"/>
      <c r="G34" s="161"/>
      <c r="H34" s="161"/>
      <c r="I34" s="161"/>
      <c r="J34" s="161"/>
      <c r="K34" s="161"/>
      <c r="L34" s="161"/>
      <c r="M34" s="161"/>
    </row>
    <row r="35" spans="1:14" s="20" customFormat="1" ht="25.5" customHeight="1">
      <c r="A35" s="1058" t="s">
        <v>629</v>
      </c>
      <c r="B35" s="1058"/>
      <c r="C35" s="1058"/>
      <c r="D35" s="1058"/>
      <c r="E35" s="1058"/>
      <c r="F35" s="1058"/>
      <c r="G35" s="1058"/>
      <c r="H35" s="1058"/>
      <c r="I35" s="1058"/>
      <c r="J35" s="1058"/>
      <c r="K35" s="1058"/>
      <c r="L35" s="1058"/>
      <c r="M35" s="1058"/>
    </row>
    <row r="36" spans="1:14" s="20" customFormat="1" ht="25.5" customHeight="1">
      <c r="A36" s="1058" t="s">
        <v>776</v>
      </c>
      <c r="B36" s="1058"/>
      <c r="C36" s="1058"/>
      <c r="D36" s="1058"/>
      <c r="E36" s="1058"/>
      <c r="F36" s="1058"/>
      <c r="G36" s="1058"/>
      <c r="H36" s="1058"/>
      <c r="I36" s="1058"/>
      <c r="J36" s="1058"/>
      <c r="K36" s="1058"/>
      <c r="L36" s="1058"/>
      <c r="M36" s="1058"/>
    </row>
    <row r="37" spans="1:14" s="20" customFormat="1" ht="14.25" customHeight="1">
      <c r="A37" s="1058" t="s">
        <v>440</v>
      </c>
      <c r="B37" s="1058"/>
      <c r="C37" s="1058"/>
      <c r="D37" s="1058"/>
      <c r="E37" s="1058"/>
      <c r="F37" s="1058"/>
      <c r="G37" s="1058"/>
      <c r="H37" s="1058"/>
      <c r="I37" s="1058"/>
      <c r="J37" s="1058"/>
      <c r="K37" s="1058"/>
      <c r="L37" s="1058"/>
      <c r="M37" s="1058"/>
    </row>
    <row r="38" spans="1:14" s="20" customFormat="1" ht="14.25" customHeight="1">
      <c r="A38" s="1058" t="s">
        <v>630</v>
      </c>
      <c r="B38" s="1058"/>
      <c r="C38" s="1058"/>
      <c r="D38" s="1058"/>
      <c r="E38" s="1058"/>
      <c r="F38" s="1058"/>
      <c r="G38" s="1058"/>
      <c r="H38" s="1058"/>
      <c r="I38" s="1058"/>
      <c r="J38" s="1058"/>
      <c r="K38" s="1058"/>
      <c r="L38" s="1058"/>
      <c r="M38" s="1058"/>
    </row>
    <row r="39" spans="1:14" s="20" customFormat="1" ht="14.25" customHeight="1">
      <c r="A39" s="1058" t="s">
        <v>1013</v>
      </c>
      <c r="B39" s="1058"/>
      <c r="C39" s="1058"/>
      <c r="D39" s="1058"/>
      <c r="E39" s="1058"/>
      <c r="F39" s="1058"/>
      <c r="G39" s="1058"/>
      <c r="H39" s="1058"/>
      <c r="I39" s="1058"/>
      <c r="J39" s="1058"/>
      <c r="K39" s="1058"/>
      <c r="L39" s="1058"/>
      <c r="M39" s="1058"/>
    </row>
    <row r="40" spans="1:14" s="20" customFormat="1" ht="6.75" customHeight="1">
      <c r="A40" s="299"/>
      <c r="B40" s="299"/>
      <c r="C40" s="299"/>
      <c r="D40" s="299"/>
      <c r="E40" s="299"/>
      <c r="F40" s="299"/>
      <c r="G40" s="299"/>
      <c r="H40" s="299"/>
      <c r="I40" s="299"/>
      <c r="J40" s="299"/>
      <c r="K40" s="299"/>
      <c r="L40" s="299"/>
      <c r="M40" s="299"/>
    </row>
    <row r="41" spans="1:14" s="20" customFormat="1" ht="21.75" customHeight="1">
      <c r="A41" s="1099" t="s">
        <v>837</v>
      </c>
      <c r="B41" s="1099"/>
      <c r="C41" s="1099"/>
      <c r="D41" s="1099"/>
      <c r="E41" s="1099"/>
      <c r="F41" s="1099"/>
      <c r="G41" s="1099"/>
      <c r="H41" s="1099"/>
      <c r="I41" s="1099"/>
      <c r="J41" s="1099"/>
      <c r="K41" s="1099"/>
      <c r="L41" s="1099"/>
      <c r="M41" s="1099"/>
      <c r="N41" s="172"/>
    </row>
    <row r="42" spans="1:14" s="20" customFormat="1" ht="19.5" customHeight="1">
      <c r="A42" s="1096" t="s">
        <v>441</v>
      </c>
      <c r="B42" s="1096"/>
      <c r="C42" s="1096"/>
      <c r="D42" s="1096"/>
      <c r="E42" s="1096"/>
      <c r="F42" s="1096"/>
      <c r="G42" s="1096"/>
      <c r="H42" s="1096"/>
      <c r="I42" s="1096"/>
      <c r="J42" s="1096"/>
      <c r="K42" s="1096"/>
      <c r="L42" s="1096"/>
      <c r="M42" s="1096"/>
      <c r="N42" s="172"/>
    </row>
    <row r="43" spans="1:14" s="20" customFormat="1" ht="17.25" customHeight="1">
      <c r="B43" s="330" t="s">
        <v>1014</v>
      </c>
      <c r="C43" s="173"/>
      <c r="D43" s="173"/>
      <c r="E43" s="173"/>
      <c r="F43" s="173"/>
      <c r="G43" s="173"/>
      <c r="H43" s="173"/>
      <c r="I43" s="173"/>
      <c r="J43" s="173"/>
      <c r="K43" s="173"/>
      <c r="L43" s="173"/>
      <c r="M43" s="173"/>
      <c r="N43" s="173"/>
    </row>
    <row r="44" spans="1:14" s="51" customFormat="1" ht="18" customHeight="1">
      <c r="A44" s="174"/>
      <c r="B44" s="328" t="s">
        <v>627</v>
      </c>
      <c r="C44" s="175"/>
      <c r="D44" s="175"/>
      <c r="E44" s="175"/>
      <c r="F44" s="175"/>
      <c r="G44" s="175"/>
      <c r="H44" s="176"/>
      <c r="I44" s="176"/>
      <c r="J44" s="176"/>
      <c r="K44" s="176"/>
      <c r="L44" s="175"/>
      <c r="M44" s="175"/>
      <c r="N44" s="175"/>
    </row>
    <row r="45" spans="1:14" ht="15" customHeight="1">
      <c r="A45" s="174"/>
      <c r="B45" s="372" t="s">
        <v>795</v>
      </c>
      <c r="D45" s="174"/>
      <c r="E45" s="174"/>
      <c r="F45" s="174"/>
      <c r="G45" s="174"/>
      <c r="H45" s="174"/>
      <c r="I45" s="329" t="s">
        <v>777</v>
      </c>
      <c r="K45" s="174"/>
      <c r="L45" s="174"/>
      <c r="M45" s="174"/>
      <c r="N45" s="174"/>
    </row>
    <row r="46" spans="1:14" ht="15" customHeight="1">
      <c r="A46" s="174"/>
      <c r="B46" s="331" t="s">
        <v>628</v>
      </c>
      <c r="D46" s="174"/>
      <c r="E46" s="174"/>
      <c r="F46" s="174"/>
      <c r="G46" s="174"/>
      <c r="H46" s="174"/>
      <c r="I46" s="174"/>
      <c r="J46" s="174"/>
      <c r="K46" s="174"/>
      <c r="L46" s="174"/>
      <c r="M46" s="174"/>
      <c r="N46" s="174"/>
    </row>
    <row r="47" spans="1:14" ht="15" customHeight="1">
      <c r="A47" s="27"/>
      <c r="B47" s="27"/>
      <c r="C47" s="27"/>
      <c r="D47" s="27"/>
      <c r="E47" s="27"/>
      <c r="F47" s="27"/>
      <c r="G47" s="27"/>
      <c r="H47" s="27"/>
      <c r="I47" s="27"/>
      <c r="J47" s="27"/>
      <c r="K47" s="27"/>
      <c r="L47" s="27"/>
      <c r="M47" s="27"/>
    </row>
  </sheetData>
  <sheetProtection password="CC0F" sheet="1" selectLockedCells="1"/>
  <mergeCells count="80">
    <mergeCell ref="L18:M18"/>
    <mergeCell ref="A21:B21"/>
    <mergeCell ref="A12:E12"/>
    <mergeCell ref="A5:B9"/>
    <mergeCell ref="A13:M13"/>
    <mergeCell ref="G15:I15"/>
    <mergeCell ref="J4:J5"/>
    <mergeCell ref="I8:M8"/>
    <mergeCell ref="A16:B16"/>
    <mergeCell ref="D8:H8"/>
    <mergeCell ref="D9:H10"/>
    <mergeCell ref="L12:M12"/>
    <mergeCell ref="A2:M2"/>
    <mergeCell ref="A3:M3"/>
    <mergeCell ref="C4:I4"/>
    <mergeCell ref="C5:C7"/>
    <mergeCell ref="D5:I5"/>
    <mergeCell ref="J6:M7"/>
    <mergeCell ref="A42:M42"/>
    <mergeCell ref="C24:D24"/>
    <mergeCell ref="A38:M38"/>
    <mergeCell ref="A41:M41"/>
    <mergeCell ref="A37:M37"/>
    <mergeCell ref="L30:M30"/>
    <mergeCell ref="F23:M24"/>
    <mergeCell ref="F29:G29"/>
    <mergeCell ref="H26:I26"/>
    <mergeCell ref="H29:I29"/>
    <mergeCell ref="J26:K26"/>
    <mergeCell ref="A23:D23"/>
    <mergeCell ref="A24:B24"/>
    <mergeCell ref="A25:B28"/>
    <mergeCell ref="A39:M39"/>
    <mergeCell ref="F31:G31"/>
    <mergeCell ref="A1:M1"/>
    <mergeCell ref="A4:B4"/>
    <mergeCell ref="J12:K12"/>
    <mergeCell ref="H18:J18"/>
    <mergeCell ref="L27:M27"/>
    <mergeCell ref="C21:M21"/>
    <mergeCell ref="L26:M26"/>
    <mergeCell ref="F25:G25"/>
    <mergeCell ref="K15:M15"/>
    <mergeCell ref="I9:M10"/>
    <mergeCell ref="C8:C10"/>
    <mergeCell ref="D6:I7"/>
    <mergeCell ref="C16:M16"/>
    <mergeCell ref="F18:G18"/>
    <mergeCell ref="K4:M5"/>
    <mergeCell ref="E15:F15"/>
    <mergeCell ref="H31:I31"/>
    <mergeCell ref="J31:K31"/>
    <mergeCell ref="L31:M31"/>
    <mergeCell ref="A36:M36"/>
    <mergeCell ref="A35:M35"/>
    <mergeCell ref="A33:C33"/>
    <mergeCell ref="F33:H33"/>
    <mergeCell ref="I33:M33"/>
    <mergeCell ref="H30:I30"/>
    <mergeCell ref="F30:G30"/>
    <mergeCell ref="C20:M20"/>
    <mergeCell ref="C19:M19"/>
    <mergeCell ref="L29:M29"/>
    <mergeCell ref="J27:K27"/>
    <mergeCell ref="F27:G27"/>
    <mergeCell ref="A29:E31"/>
    <mergeCell ref="H28:I28"/>
    <mergeCell ref="F28:G28"/>
    <mergeCell ref="J30:K30"/>
    <mergeCell ref="L28:M28"/>
    <mergeCell ref="F26:G26"/>
    <mergeCell ref="J29:K29"/>
    <mergeCell ref="A19:B19"/>
    <mergeCell ref="A20:B20"/>
    <mergeCell ref="L25:M25"/>
    <mergeCell ref="H25:I25"/>
    <mergeCell ref="C25:D28"/>
    <mergeCell ref="H27:I27"/>
    <mergeCell ref="J25:K25"/>
    <mergeCell ref="J28:K28"/>
  </mergeCells>
  <phoneticPr fontId="2"/>
  <printOptions horizontalCentered="1" verticalCentered="1"/>
  <pageMargins left="0.69" right="0.2" top="0.19685039370078741" bottom="0.19685039370078741" header="0.36" footer="0.2800000000000000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0"/>
  <sheetViews>
    <sheetView showGridLines="0" view="pageBreakPreview" topLeftCell="A11" zoomScaleNormal="160" zoomScaleSheetLayoutView="100" workbookViewId="0">
      <selection activeCell="L23" sqref="L23"/>
    </sheetView>
  </sheetViews>
  <sheetFormatPr defaultRowHeight="13.5"/>
  <cols>
    <col min="1" max="1" width="0.75" style="1" customWidth="1"/>
    <col min="2" max="2" width="1.5" style="1" customWidth="1"/>
    <col min="3" max="3" width="13.625" style="1" customWidth="1"/>
    <col min="4" max="5" width="9.25" style="1" customWidth="1"/>
    <col min="6" max="6" width="11.625" style="1" customWidth="1"/>
    <col min="7" max="7" width="11.75" style="1" customWidth="1"/>
    <col min="8" max="8" width="8.75" style="1" customWidth="1"/>
    <col min="9" max="9" width="24.25" style="1" customWidth="1"/>
    <col min="10" max="10" width="1.5" style="1" customWidth="1"/>
    <col min="11" max="11" width="2.5" style="1" customWidth="1"/>
    <col min="12" max="16384" width="9" style="1"/>
  </cols>
  <sheetData>
    <row r="1" spans="3:15" ht="15" customHeight="1">
      <c r="C1" s="394" t="s">
        <v>1027</v>
      </c>
      <c r="D1" s="394"/>
      <c r="E1" s="394"/>
      <c r="F1" s="394"/>
      <c r="G1" s="394"/>
      <c r="H1" s="394"/>
      <c r="I1" s="394"/>
    </row>
    <row r="2" spans="3:15" ht="15" customHeight="1">
      <c r="C2" s="394"/>
      <c r="D2" s="394"/>
      <c r="E2" s="394"/>
      <c r="F2" s="394"/>
      <c r="G2" s="394"/>
      <c r="H2" s="394"/>
      <c r="I2" s="394"/>
    </row>
    <row r="3" spans="3:15" ht="6" customHeight="1"/>
    <row r="4" spans="3:15" ht="27" customHeight="1">
      <c r="C4" s="1154" t="s">
        <v>564</v>
      </c>
      <c r="D4" s="1154"/>
      <c r="E4" s="1154"/>
      <c r="I4" s="147"/>
      <c r="J4" s="143"/>
    </row>
    <row r="5" spans="3:15" ht="44.25" customHeight="1">
      <c r="C5" s="1157" t="s">
        <v>458</v>
      </c>
      <c r="D5" s="1158"/>
      <c r="E5" s="1158"/>
      <c r="F5" s="1158"/>
      <c r="G5" s="1158"/>
      <c r="H5" s="1158"/>
      <c r="I5" s="147"/>
      <c r="J5" s="147"/>
      <c r="K5" s="147"/>
      <c r="L5" s="147"/>
      <c r="M5" s="147"/>
      <c r="N5" s="147"/>
      <c r="O5" s="147"/>
    </row>
    <row r="6" spans="3:15" ht="6" customHeight="1">
      <c r="E6" s="1159"/>
      <c r="F6" s="1159"/>
      <c r="G6" s="1159"/>
      <c r="H6" s="1159"/>
      <c r="I6" s="143"/>
    </row>
    <row r="7" spans="3:15" ht="32.25" customHeight="1">
      <c r="C7" s="1160" t="s">
        <v>572</v>
      </c>
      <c r="D7" s="1160"/>
      <c r="E7" s="1160" t="s">
        <v>563</v>
      </c>
      <c r="F7" s="1160"/>
      <c r="G7" s="1160"/>
      <c r="H7" s="1160"/>
      <c r="I7" s="1160"/>
    </row>
    <row r="8" spans="3:15" ht="22.5" customHeight="1">
      <c r="C8" s="86"/>
      <c r="E8" s="395" t="s">
        <v>840</v>
      </c>
      <c r="F8" s="142"/>
      <c r="G8" s="142"/>
      <c r="H8" s="142"/>
    </row>
    <row r="9" spans="3:15" ht="3.75" customHeight="1">
      <c r="C9" s="86"/>
    </row>
    <row r="10" spans="3:15" ht="40.5" customHeight="1">
      <c r="C10" s="1161" t="s">
        <v>1017</v>
      </c>
      <c r="D10" s="1162"/>
      <c r="E10" s="1162"/>
      <c r="F10" s="1162"/>
      <c r="G10" s="1162"/>
      <c r="H10" s="1162"/>
      <c r="I10" s="1162"/>
    </row>
    <row r="11" spans="3:15" ht="21.75" customHeight="1" thickBot="1">
      <c r="C11" s="108" t="s">
        <v>565</v>
      </c>
      <c r="E11" s="452"/>
      <c r="F11" s="452"/>
      <c r="G11" s="452"/>
      <c r="H11" s="452"/>
      <c r="I11" s="452"/>
    </row>
    <row r="12" spans="3:15" ht="20.25" customHeight="1">
      <c r="C12" s="424" t="s">
        <v>54</v>
      </c>
      <c r="D12" s="1167" t="str">
        <f ca="1">基本情報!E3</f>
        <v/>
      </c>
      <c r="E12" s="1168"/>
      <c r="F12" s="1169"/>
      <c r="G12" s="1163" t="s">
        <v>839</v>
      </c>
      <c r="H12" s="1164"/>
      <c r="I12" s="1170">
        <f>基本情報!I3</f>
        <v>0</v>
      </c>
    </row>
    <row r="13" spans="3:15" ht="21.75" customHeight="1">
      <c r="C13" s="425" t="s">
        <v>15</v>
      </c>
      <c r="D13" s="426" t="s">
        <v>894</v>
      </c>
      <c r="E13" s="1172" t="str">
        <f>基本情報!C7</f>
        <v/>
      </c>
      <c r="F13" s="1173"/>
      <c r="G13" s="1165"/>
      <c r="H13" s="1166"/>
      <c r="I13" s="1171"/>
    </row>
    <row r="14" spans="3:15" ht="24.75" customHeight="1">
      <c r="C14" s="427" t="s">
        <v>566</v>
      </c>
      <c r="D14" s="1155" t="str">
        <f>IF(ISTEXT(基本情報!C9),基本情報!C9,"")&amp;IF(ISTEXT(基本情報!D9),基本情報!D9,"")&amp;IF(ISTEXT(基本情報!F9),基本情報!F9,"")&amp;IF(ISTEXT(基本情報!I9),"　"&amp;基本情報!I9,"")</f>
        <v/>
      </c>
      <c r="E14" s="1155"/>
      <c r="F14" s="1155"/>
      <c r="G14" s="1155"/>
      <c r="H14" s="1155"/>
      <c r="I14" s="1156"/>
    </row>
    <row r="15" spans="3:15" ht="30" customHeight="1">
      <c r="C15" s="428" t="s">
        <v>55</v>
      </c>
      <c r="D15" s="1155" t="str">
        <f ca="1">IF(ISTEXT(基本情報!C6),IF(ISTEXT(基本情報!H6),基本情報!C6&amp;"　　"&amp;基本情報!H6,基本情報!C6),"")</f>
        <v/>
      </c>
      <c r="E15" s="1155"/>
      <c r="F15" s="1155"/>
      <c r="G15" s="1155"/>
      <c r="H15" s="1155"/>
      <c r="I15" s="1156"/>
    </row>
    <row r="16" spans="3:15" ht="12" customHeight="1">
      <c r="C16" s="1203" t="s">
        <v>56</v>
      </c>
      <c r="D16" s="1210" t="str">
        <f>IF(ISTEXT(入力!D122),入力!D122,"")</f>
        <v/>
      </c>
      <c r="E16" s="1210"/>
      <c r="F16" s="1210"/>
      <c r="G16" s="1211"/>
      <c r="H16" s="1208" t="str">
        <f>IF(ISTEXT(入力!D124),入力!D124,"")</f>
        <v/>
      </c>
      <c r="I16" s="1209"/>
    </row>
    <row r="17" spans="1:12" ht="29.25" customHeight="1">
      <c r="C17" s="1204"/>
      <c r="D17" s="1212"/>
      <c r="E17" s="1212"/>
      <c r="F17" s="1212"/>
      <c r="G17" s="1213"/>
      <c r="H17" s="1206" t="str">
        <f>IF(ISTEXT(入力!D125),入力!D125,"")</f>
        <v/>
      </c>
      <c r="I17" s="1207"/>
    </row>
    <row r="18" spans="1:12" ht="26.25" customHeight="1" thickBot="1">
      <c r="C18" s="1205"/>
      <c r="D18" s="1192" t="s">
        <v>51</v>
      </c>
      <c r="E18" s="1192"/>
      <c r="F18" s="1199" t="str">
        <f>IF(ISTEXT(入力!H126),入力!D126&amp;"-"&amp;入力!F126&amp;"-"&amp;入力!H126,"")</f>
        <v/>
      </c>
      <c r="G18" s="1199"/>
      <c r="H18" s="1199"/>
      <c r="I18" s="1200"/>
    </row>
    <row r="19" spans="1:12" ht="7.5" customHeight="1">
      <c r="C19" s="145"/>
      <c r="D19" s="146"/>
      <c r="E19" s="146"/>
      <c r="F19" s="14"/>
      <c r="G19" s="14"/>
      <c r="H19" s="144"/>
    </row>
    <row r="20" spans="1:12" ht="15.75" customHeight="1">
      <c r="C20" s="423" t="s">
        <v>60</v>
      </c>
      <c r="H20" s="144"/>
    </row>
    <row r="21" spans="1:12" ht="27.75" customHeight="1">
      <c r="C21" s="362" t="s">
        <v>748</v>
      </c>
      <c r="D21" s="1180" t="str">
        <f>IF(ISTEXT(入力!D130),入力!D130,"")</f>
        <v/>
      </c>
      <c r="E21" s="1181"/>
      <c r="F21" s="1181"/>
      <c r="G21" s="1181"/>
      <c r="H21" s="1181"/>
      <c r="I21" s="1182"/>
    </row>
    <row r="22" spans="1:12" ht="11.25" customHeight="1">
      <c r="C22" s="1201" t="s">
        <v>51</v>
      </c>
      <c r="D22" s="1184" t="str">
        <f>IF(ISTEXT(入力!D133),入力!D133&amp;"-"&amp;入力!F133&amp;"-"&amp;入力!H133,"")</f>
        <v/>
      </c>
      <c r="E22" s="1185"/>
      <c r="F22" s="1185"/>
      <c r="G22" s="1188" t="s">
        <v>754</v>
      </c>
      <c r="H22" s="1190" t="str">
        <f>IF(ISTEXT(入力!D131),入力!D131,"")</f>
        <v/>
      </c>
      <c r="I22" s="1191"/>
    </row>
    <row r="23" spans="1:12" ht="20.25" customHeight="1">
      <c r="C23" s="1202"/>
      <c r="D23" s="1186"/>
      <c r="E23" s="1187"/>
      <c r="F23" s="1187"/>
      <c r="G23" s="1189"/>
      <c r="H23" s="897" t="str">
        <f>IF(ISTEXT(入力!D132),入力!D132,"")</f>
        <v/>
      </c>
      <c r="I23" s="1183"/>
      <c r="L23" s="131"/>
    </row>
    <row r="24" spans="1:12" customFormat="1" ht="11.25" customHeight="1">
      <c r="B24" s="21"/>
      <c r="C24" s="21"/>
      <c r="D24" s="21"/>
      <c r="E24" s="21"/>
      <c r="F24" s="21"/>
      <c r="G24" s="21"/>
      <c r="H24" s="21"/>
      <c r="I24" s="21"/>
      <c r="J24" s="21"/>
    </row>
    <row r="25" spans="1:12" ht="13.5" customHeight="1" thickBot="1">
      <c r="A25" s="451"/>
      <c r="B25" s="451"/>
    </row>
    <row r="26" spans="1:12" ht="6.75" customHeight="1">
      <c r="A26" s="451"/>
      <c r="B26" s="451"/>
      <c r="C26" s="396"/>
      <c r="D26" s="397"/>
      <c r="E26" s="397"/>
      <c r="F26" s="397"/>
      <c r="G26" s="397"/>
      <c r="H26" s="397"/>
      <c r="I26" s="398"/>
      <c r="J26" s="131"/>
    </row>
    <row r="27" spans="1:12" ht="19.5">
      <c r="A27" s="451"/>
      <c r="B27" s="451"/>
      <c r="C27" s="399"/>
      <c r="D27" s="174" t="s">
        <v>944</v>
      </c>
      <c r="E27" s="400" t="s">
        <v>945</v>
      </c>
      <c r="I27" s="401"/>
      <c r="J27" s="131"/>
    </row>
    <row r="28" spans="1:12" ht="25.5" customHeight="1">
      <c r="A28" s="451"/>
      <c r="B28" s="451"/>
      <c r="C28" s="399"/>
      <c r="D28" s="402" t="s">
        <v>946</v>
      </c>
      <c r="I28" s="401"/>
      <c r="J28" s="131"/>
    </row>
    <row r="29" spans="1:12" ht="21">
      <c r="A29" s="451"/>
      <c r="B29" s="451"/>
      <c r="C29" s="403" t="s">
        <v>947</v>
      </c>
      <c r="D29" s="404" t="s">
        <v>948</v>
      </c>
      <c r="I29" s="401"/>
      <c r="J29" s="131"/>
    </row>
    <row r="30" spans="1:12" ht="33.75" customHeight="1">
      <c r="A30" s="451"/>
      <c r="B30" s="451"/>
      <c r="C30" s="1193" t="s">
        <v>949</v>
      </c>
      <c r="D30" s="405" t="s">
        <v>950</v>
      </c>
      <c r="I30" s="401"/>
      <c r="J30" s="131"/>
    </row>
    <row r="31" spans="1:12" ht="24.75" customHeight="1">
      <c r="A31" s="451"/>
      <c r="B31" s="451"/>
      <c r="C31" s="1193"/>
      <c r="F31" s="402" t="s">
        <v>951</v>
      </c>
      <c r="I31" s="401"/>
      <c r="J31" s="131"/>
    </row>
    <row r="32" spans="1:12" ht="6.75" customHeight="1">
      <c r="A32" s="451"/>
      <c r="B32" s="451"/>
      <c r="C32" s="399"/>
      <c r="D32" s="174"/>
      <c r="I32" s="401"/>
      <c r="J32" s="131"/>
    </row>
    <row r="33" spans="1:10" ht="19.5">
      <c r="A33" s="451"/>
      <c r="B33" s="451"/>
      <c r="C33" s="399"/>
      <c r="D33" s="174" t="s">
        <v>952</v>
      </c>
      <c r="E33" s="400" t="s">
        <v>953</v>
      </c>
      <c r="I33" s="401"/>
      <c r="J33" s="131"/>
    </row>
    <row r="34" spans="1:10" ht="6.75" customHeight="1" thickBot="1">
      <c r="A34" s="451"/>
      <c r="B34" s="451"/>
      <c r="C34" s="406"/>
      <c r="D34" s="407"/>
      <c r="E34" s="408"/>
      <c r="F34" s="408"/>
      <c r="G34" s="408"/>
      <c r="H34" s="408"/>
      <c r="I34" s="409"/>
      <c r="J34" s="131"/>
    </row>
    <row r="35" spans="1:10" ht="8.25" customHeight="1">
      <c r="A35" s="451"/>
      <c r="B35" s="451"/>
      <c r="C35" s="410"/>
      <c r="D35" s="174"/>
      <c r="I35" s="401"/>
    </row>
    <row r="36" spans="1:10" ht="16.5">
      <c r="A36" s="451"/>
      <c r="B36" s="451"/>
      <c r="C36" s="410"/>
      <c r="D36" s="174" t="s">
        <v>944</v>
      </c>
      <c r="E36" s="411" t="str">
        <f>"〒 "&amp;(基本情報!C7)</f>
        <v xml:space="preserve">〒 </v>
      </c>
      <c r="I36" s="401"/>
    </row>
    <row r="37" spans="1:10" ht="35.25" customHeight="1">
      <c r="A37" s="451"/>
      <c r="B37" s="451"/>
      <c r="C37" s="410"/>
      <c r="D37" s="1194" t="str">
        <f>IF(ISTEXT(基本情報!C9),基本情報!C9,"")&amp;IF(ISTEXT(基本情報!D9),基本情報!D9,"")&amp;IF(ISTEXT(基本情報!F9),基本情報!F9,"")&amp;IF(ISTEXT(基本情報!I9),"　"&amp;基本情報!I9,"")</f>
        <v/>
      </c>
      <c r="E37" s="1194"/>
      <c r="F37" s="1194"/>
      <c r="G37" s="1194"/>
      <c r="H37" s="1194"/>
      <c r="I37" s="1195"/>
    </row>
    <row r="38" spans="1:10" ht="41.25" customHeight="1">
      <c r="A38" s="451"/>
      <c r="B38" s="451"/>
      <c r="C38" s="412" t="s">
        <v>954</v>
      </c>
      <c r="D38" s="1196" t="str">
        <f ca="1">IF(ISTEXT(基本情報!C6),基本情報!C6,"")</f>
        <v/>
      </c>
      <c r="E38" s="1196"/>
      <c r="F38" s="1196"/>
      <c r="G38" s="1196"/>
      <c r="H38" s="1196"/>
      <c r="I38" s="1197"/>
    </row>
    <row r="39" spans="1:10" ht="28.5" customHeight="1">
      <c r="A39" s="451"/>
      <c r="B39" s="451"/>
      <c r="C39" s="1198" t="s">
        <v>955</v>
      </c>
      <c r="E39" s="400"/>
      <c r="G39" s="1178" t="str">
        <f>IF(ISTEXT(基本情報!H6),基本情報!H6,"")</f>
        <v/>
      </c>
      <c r="H39" s="1178"/>
      <c r="I39" s="1179"/>
    </row>
    <row r="40" spans="1:10" ht="23.25" customHeight="1">
      <c r="C40" s="1198"/>
      <c r="D40" s="413"/>
      <c r="E40" s="411" t="str">
        <f>IF(ISTEXT(入力!D122),入力!D122,"")&amp;"   "&amp;IF(ISTEXT(入力!D125),入力!D125,"")</f>
        <v xml:space="preserve">   </v>
      </c>
      <c r="G40" s="174"/>
      <c r="I40" s="414" t="s">
        <v>1016</v>
      </c>
    </row>
    <row r="41" spans="1:10" ht="19.5">
      <c r="C41" s="415"/>
      <c r="D41" s="174" t="s">
        <v>952</v>
      </c>
      <c r="E41" s="416" t="str">
        <f>IF(ISTEXT(入力!H126),入力!D126&amp;"-"&amp;入力!F126&amp;"-"&amp;入力!H126,"")</f>
        <v/>
      </c>
      <c r="H41" s="400"/>
      <c r="I41" s="417" t="str">
        <f>IF(基本情報!I3=0,"",基本情報!E3&amp;"  "&amp;TEXT(基本情報!I3,"00000"))</f>
        <v/>
      </c>
    </row>
    <row r="42" spans="1:10" ht="4.5" customHeight="1">
      <c r="C42" s="415"/>
      <c r="I42" s="401"/>
    </row>
    <row r="43" spans="1:10" ht="18.75" customHeight="1">
      <c r="C43" s="415"/>
      <c r="D43" s="418" t="str">
        <f>IF(ISBLANK(ISTEXT(D123)),"","行政書士：")</f>
        <v>行政書士：</v>
      </c>
      <c r="E43" s="1174" t="str">
        <f>IF(ISTEXT(入力!D130),入力!D130,"")</f>
        <v/>
      </c>
      <c r="F43" s="1174"/>
      <c r="G43" s="1174"/>
      <c r="H43" s="1174"/>
      <c r="I43" s="1175"/>
    </row>
    <row r="44" spans="1:10" ht="15.75">
      <c r="C44" s="415"/>
      <c r="D44" s="419"/>
      <c r="E44" s="1176" t="str">
        <f>IF(ISTEXT(入力!D133),入力!D133&amp;"-"&amp;入力!F133&amp;"-"&amp;入力!H133,"")</f>
        <v/>
      </c>
      <c r="F44" s="1176"/>
      <c r="G44" s="1176"/>
      <c r="H44" s="1176"/>
      <c r="I44" s="1177"/>
    </row>
    <row r="45" spans="1:10" ht="4.5" customHeight="1" thickBot="1">
      <c r="C45" s="420"/>
      <c r="D45" s="421"/>
      <c r="E45" s="421"/>
      <c r="F45" s="421"/>
      <c r="G45" s="421"/>
      <c r="H45" s="421"/>
      <c r="I45" s="422"/>
    </row>
    <row r="46" spans="1:10" ht="20.100000000000001" customHeight="1"/>
    <row r="47" spans="1:10" ht="20.100000000000001" customHeight="1"/>
    <row r="48" spans="1:10" ht="20.100000000000001" customHeight="1"/>
    <row r="49" ht="20.100000000000001" customHeight="1"/>
    <row r="50" ht="20.100000000000001" customHeight="1"/>
  </sheetData>
  <sheetProtection password="CC0F" sheet="1" selectLockedCells="1"/>
  <mergeCells count="30">
    <mergeCell ref="D18:E18"/>
    <mergeCell ref="C30:C31"/>
    <mergeCell ref="D37:I37"/>
    <mergeCell ref="D38:I38"/>
    <mergeCell ref="C39:C40"/>
    <mergeCell ref="F18:I18"/>
    <mergeCell ref="C22:C23"/>
    <mergeCell ref="C16:C18"/>
    <mergeCell ref="H17:I17"/>
    <mergeCell ref="H16:I16"/>
    <mergeCell ref="D16:G17"/>
    <mergeCell ref="E43:I43"/>
    <mergeCell ref="E44:I44"/>
    <mergeCell ref="G39:I39"/>
    <mergeCell ref="D21:I21"/>
    <mergeCell ref="H23:I23"/>
    <mergeCell ref="D22:F23"/>
    <mergeCell ref="G22:G23"/>
    <mergeCell ref="H22:I22"/>
    <mergeCell ref="C4:E4"/>
    <mergeCell ref="D15:I15"/>
    <mergeCell ref="C5:H5"/>
    <mergeCell ref="E6:H6"/>
    <mergeCell ref="C7:I7"/>
    <mergeCell ref="C10:I10"/>
    <mergeCell ref="G12:H13"/>
    <mergeCell ref="D12:F12"/>
    <mergeCell ref="D14:I14"/>
    <mergeCell ref="I12:I13"/>
    <mergeCell ref="E13:F13"/>
  </mergeCells>
  <phoneticPr fontId="2"/>
  <printOptions horizontalCentered="1"/>
  <pageMargins left="0.23622047244094491" right="0.27559055118110237" top="0.19685039370078741" bottom="0.31496062992125984" header="0.23622047244094491" footer="0.39370078740157483"/>
  <pageSetup paperSize="9" fitToWidth="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2"/>
  <sheetViews>
    <sheetView showGridLines="0" zoomScaleNormal="100" workbookViewId="0">
      <selection activeCell="H4" sqref="H4:J4"/>
    </sheetView>
  </sheetViews>
  <sheetFormatPr defaultRowHeight="13.5"/>
  <cols>
    <col min="1" max="1" width="4.625" customWidth="1"/>
    <col min="2" max="2" width="10.875" customWidth="1"/>
    <col min="3" max="3" width="8.875" customWidth="1"/>
    <col min="4" max="4" width="5.875" customWidth="1"/>
    <col min="5" max="5" width="10.5" customWidth="1"/>
    <col min="6" max="6" width="5" customWidth="1"/>
    <col min="7" max="7" width="19.625" customWidth="1"/>
    <col min="8" max="8" width="10.875" customWidth="1"/>
    <col min="9" max="9" width="9.625" customWidth="1"/>
    <col min="10" max="10" width="5.125" customWidth="1"/>
    <col min="11" max="11" width="5.125" style="27" customWidth="1"/>
    <col min="12" max="13" width="9" style="27"/>
  </cols>
  <sheetData>
    <row r="1" spans="1:16">
      <c r="J1" s="332" t="s">
        <v>1018</v>
      </c>
    </row>
    <row r="2" spans="1:16" ht="18.75">
      <c r="B2" s="333"/>
      <c r="C2" s="333"/>
      <c r="D2" s="1221" t="s">
        <v>802</v>
      </c>
      <c r="E2" s="1221"/>
      <c r="F2" s="1221"/>
      <c r="G2" s="1221"/>
      <c r="H2" s="333"/>
      <c r="I2" s="333"/>
      <c r="J2" s="333"/>
    </row>
    <row r="3" spans="1:16" ht="14.25">
      <c r="A3" s="334"/>
      <c r="L3" s="440" t="s">
        <v>991</v>
      </c>
    </row>
    <row r="4" spans="1:16" ht="17.25" customHeight="1">
      <c r="H4" s="1222" t="s">
        <v>842</v>
      </c>
      <c r="I4" s="1222"/>
      <c r="J4" s="1222"/>
    </row>
    <row r="5" spans="1:16" ht="14.25" customHeight="1" thickBot="1">
      <c r="A5" s="335"/>
    </row>
    <row r="6" spans="1:16" ht="23.25" customHeight="1">
      <c r="A6" s="336" t="s">
        <v>803</v>
      </c>
      <c r="L6" s="1214" t="s">
        <v>1019</v>
      </c>
      <c r="M6" s="1215"/>
      <c r="N6" s="1215"/>
      <c r="O6" s="1215"/>
      <c r="P6" s="1216"/>
    </row>
    <row r="7" spans="1:16" ht="23.25" customHeight="1" thickBot="1">
      <c r="A7" s="337"/>
      <c r="D7" s="336" t="s">
        <v>804</v>
      </c>
      <c r="L7" s="1217"/>
      <c r="M7" s="1218"/>
      <c r="N7" s="1218"/>
      <c r="O7" s="1218"/>
      <c r="P7" s="1219"/>
    </row>
    <row r="8" spans="1:16" ht="18" customHeight="1">
      <c r="A8" s="337"/>
    </row>
    <row r="9" spans="1:16" ht="18" customHeight="1">
      <c r="A9" s="337"/>
    </row>
    <row r="10" spans="1:16" ht="18" customHeight="1">
      <c r="A10" s="337"/>
      <c r="L10" s="27" t="s">
        <v>805</v>
      </c>
    </row>
    <row r="11" spans="1:16" ht="16.5" customHeight="1">
      <c r="A11" s="334"/>
      <c r="G11" s="1223" t="str">
        <f>IF(入力!AB141=0,受付票!A13,"")</f>
        <v/>
      </c>
      <c r="H11" s="1223"/>
      <c r="I11" s="1223"/>
      <c r="J11" s="1223"/>
      <c r="L11" s="27" t="s">
        <v>990</v>
      </c>
    </row>
    <row r="12" spans="1:16" ht="16.5" customHeight="1">
      <c r="D12" s="1226" t="s">
        <v>806</v>
      </c>
      <c r="E12" s="1226"/>
      <c r="F12" s="338"/>
      <c r="G12" s="1223"/>
      <c r="H12" s="1223"/>
      <c r="I12" s="1223"/>
      <c r="J12" s="1223"/>
    </row>
    <row r="13" spans="1:16" ht="16.5" customHeight="1">
      <c r="D13" s="339"/>
      <c r="F13" s="339"/>
      <c r="G13" s="1223"/>
      <c r="H13" s="1223"/>
      <c r="I13" s="1223"/>
      <c r="J13" s="1223"/>
    </row>
    <row r="14" spans="1:16" ht="14.25">
      <c r="A14" s="340"/>
      <c r="G14" s="1224" t="str">
        <f ca="1">IF(入力!AB141=0,受付票!D6,"")</f>
        <v/>
      </c>
      <c r="H14" s="1224"/>
      <c r="I14" s="1224"/>
    </row>
    <row r="15" spans="1:16" ht="14.25">
      <c r="D15" s="1226" t="s">
        <v>807</v>
      </c>
      <c r="E15" s="1226"/>
      <c r="F15" s="341"/>
      <c r="G15" s="1224"/>
      <c r="H15" s="1224"/>
      <c r="I15" s="1224"/>
    </row>
    <row r="16" spans="1:16" ht="14.25">
      <c r="D16" s="339"/>
      <c r="F16" s="339"/>
      <c r="G16" s="1224"/>
      <c r="H16" s="1224"/>
      <c r="I16" s="1224"/>
    </row>
    <row r="17" spans="1:9" ht="13.5" customHeight="1">
      <c r="G17" s="1225" t="str">
        <f>IF(入力!AB141=0,受付票!D9&amp;" "&amp;受付票!I9,"")</f>
        <v xml:space="preserve"> </v>
      </c>
      <c r="H17" s="1225"/>
      <c r="I17" s="1225"/>
    </row>
    <row r="18" spans="1:9" ht="14.25" customHeight="1">
      <c r="A18" s="334"/>
      <c r="D18" s="1226" t="s">
        <v>808</v>
      </c>
      <c r="E18" s="1226"/>
      <c r="F18" s="338"/>
      <c r="G18" s="1225"/>
      <c r="H18" s="1225"/>
      <c r="I18" s="1225"/>
    </row>
    <row r="19" spans="1:9" ht="14.25" customHeight="1">
      <c r="A19" s="334"/>
      <c r="E19" s="339"/>
      <c r="F19" s="339"/>
      <c r="G19" s="1225"/>
      <c r="H19" s="1225"/>
      <c r="I19" s="1225"/>
    </row>
    <row r="20" spans="1:9" ht="14.25" customHeight="1">
      <c r="A20" s="334"/>
      <c r="E20" s="339"/>
      <c r="F20" s="339"/>
      <c r="G20" s="342"/>
      <c r="H20" s="342"/>
      <c r="I20" s="342"/>
    </row>
    <row r="21" spans="1:9" ht="14.25">
      <c r="A21" s="334"/>
      <c r="E21" s="339"/>
      <c r="F21" s="339"/>
    </row>
    <row r="22" spans="1:9" ht="14.25">
      <c r="A22" s="334"/>
      <c r="E22" s="339"/>
      <c r="F22" s="339"/>
    </row>
    <row r="23" spans="1:9" ht="14.25">
      <c r="A23" s="334"/>
      <c r="E23" s="339"/>
      <c r="F23" s="339"/>
    </row>
    <row r="24" spans="1:9" ht="14.25">
      <c r="A24" s="334"/>
    </row>
    <row r="26" spans="1:9" ht="17.25">
      <c r="D26" s="343" t="s">
        <v>809</v>
      </c>
    </row>
    <row r="27" spans="1:9" ht="17.25">
      <c r="A27" s="344"/>
    </row>
    <row r="28" spans="1:9" ht="17.25">
      <c r="A28" s="344"/>
    </row>
    <row r="29" spans="1:9" ht="17.25">
      <c r="A29" s="344"/>
    </row>
    <row r="30" spans="1:9" ht="17.25">
      <c r="A30" s="344"/>
    </row>
    <row r="31" spans="1:9" ht="88.5" customHeight="1">
      <c r="B31" s="1220" t="s">
        <v>1020</v>
      </c>
      <c r="C31" s="1220"/>
      <c r="D31" s="1220"/>
      <c r="E31" s="1220"/>
      <c r="F31" s="1220"/>
      <c r="G31" s="1220"/>
      <c r="H31" s="1220"/>
      <c r="I31" s="1220"/>
    </row>
    <row r="32" spans="1:9" ht="16.5" customHeight="1">
      <c r="A32" s="334"/>
    </row>
    <row r="33" spans="1:9" ht="22.5" customHeight="1">
      <c r="C33" s="345" t="s">
        <v>810</v>
      </c>
      <c r="D33" s="346"/>
      <c r="E33" s="346"/>
      <c r="F33" s="346"/>
      <c r="G33" s="346"/>
      <c r="H33" s="346"/>
      <c r="I33" s="346"/>
    </row>
    <row r="34" spans="1:9" ht="22.5" customHeight="1">
      <c r="C34" s="345" t="s">
        <v>811</v>
      </c>
    </row>
    <row r="35" spans="1:9" ht="22.5" customHeight="1">
      <c r="C35" s="345" t="s">
        <v>845</v>
      </c>
    </row>
    <row r="36" spans="1:9" ht="22.5" customHeight="1">
      <c r="C36" s="345" t="s">
        <v>844</v>
      </c>
    </row>
    <row r="37" spans="1:9" ht="14.25">
      <c r="B37" s="346"/>
    </row>
    <row r="38" spans="1:9" ht="14.25">
      <c r="A38" s="334"/>
    </row>
    <row r="39" spans="1:9" ht="21.75" customHeight="1">
      <c r="B39" s="334" t="s">
        <v>812</v>
      </c>
    </row>
    <row r="40" spans="1:9" ht="23.25" customHeight="1">
      <c r="B40" s="337" t="s">
        <v>813</v>
      </c>
    </row>
    <row r="41" spans="1:9" ht="23.25" customHeight="1">
      <c r="B41" s="339" t="s">
        <v>814</v>
      </c>
    </row>
    <row r="42" spans="1:9" ht="17.25">
      <c r="A42" s="344"/>
    </row>
  </sheetData>
  <sheetProtection password="CC0F" sheet="1" formatCells="0" selectLockedCells="1"/>
  <mergeCells count="10">
    <mergeCell ref="L6:P7"/>
    <mergeCell ref="B31:I31"/>
    <mergeCell ref="D2:G2"/>
    <mergeCell ref="H4:J4"/>
    <mergeCell ref="G11:J13"/>
    <mergeCell ref="G14:I16"/>
    <mergeCell ref="G17:I19"/>
    <mergeCell ref="D12:E12"/>
    <mergeCell ref="D15:E15"/>
    <mergeCell ref="D18:E18"/>
  </mergeCells>
  <phoneticPr fontId="2"/>
  <pageMargins left="0.70866141732283472" right="0.39370078740157483" top="0.59055118110236227" bottom="0.5118110236220472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45"/>
  <sheetViews>
    <sheetView showGridLines="0" zoomScaleNormal="100" workbookViewId="0">
      <selection activeCell="H4" sqref="H4:J4"/>
    </sheetView>
  </sheetViews>
  <sheetFormatPr defaultRowHeight="13.5"/>
  <cols>
    <col min="1" max="1" width="3.75" style="27" customWidth="1"/>
    <col min="2" max="2" width="10.625" style="27" customWidth="1"/>
    <col min="3" max="3" width="4.125" style="27" customWidth="1"/>
    <col min="4" max="4" width="11.625" style="27" customWidth="1"/>
    <col min="5" max="5" width="6.125" style="27" customWidth="1"/>
    <col min="6" max="6" width="2.875" style="27" customWidth="1"/>
    <col min="7" max="7" width="22" style="27" customWidth="1"/>
    <col min="8" max="8" width="13.375" style="27" customWidth="1"/>
    <col min="9" max="9" width="10.625" style="27" customWidth="1"/>
    <col min="10" max="10" width="4.625" style="27" customWidth="1"/>
    <col min="11" max="12" width="3.625" style="27" customWidth="1"/>
    <col min="13" max="15" width="9" style="27"/>
    <col min="16" max="16" width="8.625" style="27" customWidth="1"/>
    <col min="17" max="17" width="9" style="27"/>
    <col min="18" max="18" width="2.5" style="27" customWidth="1"/>
    <col min="19" max="16384" width="9" style="27"/>
  </cols>
  <sheetData>
    <row r="1" spans="1:17">
      <c r="J1" s="332" t="s">
        <v>1018</v>
      </c>
    </row>
    <row r="2" spans="1:17" ht="18.75">
      <c r="D2" s="1232" t="s">
        <v>930</v>
      </c>
      <c r="E2" s="1232"/>
      <c r="F2" s="1232"/>
      <c r="G2" s="1232"/>
      <c r="H2" s="1232"/>
    </row>
    <row r="3" spans="1:17">
      <c r="M3" s="347" t="s">
        <v>815</v>
      </c>
    </row>
    <row r="4" spans="1:17" ht="21" customHeight="1">
      <c r="H4" s="1222" t="s">
        <v>842</v>
      </c>
      <c r="I4" s="1222"/>
      <c r="J4" s="1222"/>
      <c r="M4" s="453" t="s">
        <v>1021</v>
      </c>
    </row>
    <row r="5" spans="1:17" ht="13.5" customHeight="1" thickBot="1"/>
    <row r="6" spans="1:17" ht="21.75" customHeight="1">
      <c r="A6" s="336" t="s">
        <v>816</v>
      </c>
      <c r="M6" s="1214" t="s">
        <v>1019</v>
      </c>
      <c r="N6" s="1215"/>
      <c r="O6" s="1215"/>
      <c r="P6" s="1215"/>
      <c r="Q6" s="1216"/>
    </row>
    <row r="7" spans="1:17" ht="27.75" customHeight="1" thickBot="1">
      <c r="A7" s="337"/>
      <c r="D7" s="348" t="s">
        <v>804</v>
      </c>
      <c r="M7" s="1217"/>
      <c r="N7" s="1218"/>
      <c r="O7" s="1218"/>
      <c r="P7" s="1218"/>
      <c r="Q7" s="1219"/>
    </row>
    <row r="8" spans="1:17" ht="14.25" customHeight="1"/>
    <row r="9" spans="1:17" ht="12.75" customHeight="1">
      <c r="G9" s="1223" t="str">
        <f>IF(入力!AB141=1,受付票!C19,"")</f>
        <v/>
      </c>
      <c r="H9" s="1223"/>
      <c r="I9" s="1223"/>
    </row>
    <row r="10" spans="1:17" ht="14.25" customHeight="1">
      <c r="D10" s="1226" t="s">
        <v>806</v>
      </c>
      <c r="E10" s="1226"/>
      <c r="G10" s="1223"/>
      <c r="H10" s="1223"/>
      <c r="I10" s="1223"/>
    </row>
    <row r="11" spans="1:17">
      <c r="G11" s="1223"/>
      <c r="H11" s="1223"/>
      <c r="I11" s="1223"/>
    </row>
    <row r="12" spans="1:17" ht="14.25" customHeight="1">
      <c r="D12" s="1226" t="s">
        <v>807</v>
      </c>
      <c r="E12" s="1226"/>
      <c r="G12" s="1228" t="str">
        <f>IF(入力!AB141=1,受付票!D6,"")</f>
        <v/>
      </c>
      <c r="H12" s="1228"/>
      <c r="I12" s="1228"/>
    </row>
    <row r="13" spans="1:17" ht="14.25" customHeight="1">
      <c r="D13" s="339"/>
      <c r="G13" s="1228"/>
      <c r="H13" s="1228"/>
      <c r="I13" s="1228"/>
      <c r="M13" s="27" t="s">
        <v>805</v>
      </c>
    </row>
    <row r="14" spans="1:17" ht="14.25" customHeight="1">
      <c r="D14" s="1226" t="s">
        <v>846</v>
      </c>
      <c r="E14" s="1226"/>
      <c r="G14" s="1228" t="str">
        <f>IF(入力!AB141=1,受付票!C21,"")</f>
        <v/>
      </c>
      <c r="H14" s="1228"/>
      <c r="I14" s="1228"/>
      <c r="M14" s="27" t="s">
        <v>990</v>
      </c>
    </row>
    <row r="15" spans="1:17" ht="14.25" customHeight="1">
      <c r="D15" s="339"/>
      <c r="G15" s="1228"/>
      <c r="H15" s="1228"/>
      <c r="I15" s="1228"/>
    </row>
    <row r="16" spans="1:17" ht="14.25">
      <c r="E16" s="338"/>
    </row>
    <row r="17" spans="1:10" ht="25.5" customHeight="1"/>
    <row r="18" spans="1:10" s="349" customFormat="1" ht="21" customHeight="1">
      <c r="A18" s="27"/>
      <c r="B18" s="1220" t="s">
        <v>1022</v>
      </c>
      <c r="C18" s="1220"/>
      <c r="D18" s="1220"/>
      <c r="E18" s="1220"/>
      <c r="F18" s="1220"/>
      <c r="G18" s="1220"/>
      <c r="H18" s="1220"/>
      <c r="I18" s="1220"/>
      <c r="J18" s="1220"/>
    </row>
    <row r="19" spans="1:10" s="349" customFormat="1" ht="21" customHeight="1">
      <c r="A19" s="27"/>
      <c r="B19" s="1220"/>
      <c r="C19" s="1220"/>
      <c r="D19" s="1220"/>
      <c r="E19" s="1220"/>
      <c r="F19" s="1220"/>
      <c r="G19" s="1220"/>
      <c r="H19" s="1220"/>
      <c r="I19" s="1220"/>
      <c r="J19" s="1220"/>
    </row>
    <row r="20" spans="1:10" s="349" customFormat="1" ht="21" customHeight="1">
      <c r="A20" s="27"/>
      <c r="B20" s="1220"/>
      <c r="C20" s="1220"/>
      <c r="D20" s="1220"/>
      <c r="E20" s="1220"/>
      <c r="F20" s="1220"/>
      <c r="G20" s="1220"/>
      <c r="H20" s="1220"/>
      <c r="I20" s="1220"/>
      <c r="J20" s="1220"/>
    </row>
    <row r="21" spans="1:10" s="349" customFormat="1" ht="21" customHeight="1">
      <c r="A21" s="27"/>
      <c r="B21" s="1220"/>
      <c r="C21" s="1220"/>
      <c r="D21" s="1220"/>
      <c r="E21" s="1220"/>
      <c r="F21" s="1220"/>
      <c r="G21" s="1220"/>
      <c r="H21" s="1220"/>
      <c r="I21" s="1220"/>
      <c r="J21" s="1220"/>
    </row>
    <row r="22" spans="1:10" ht="14.25">
      <c r="B22" s="337"/>
    </row>
    <row r="23" spans="1:10" ht="8.25" customHeight="1">
      <c r="B23" s="27" t="s">
        <v>937</v>
      </c>
    </row>
    <row r="24" spans="1:10" ht="21.75" customHeight="1">
      <c r="B24" s="388" t="s">
        <v>817</v>
      </c>
      <c r="D24" s="1226" t="s">
        <v>806</v>
      </c>
      <c r="E24" s="1226"/>
      <c r="G24" s="1223" t="str">
        <f>IF(入力!AB141=1,受付票!A13,"")</f>
        <v/>
      </c>
      <c r="H24" s="1223"/>
      <c r="I24" s="1223"/>
    </row>
    <row r="25" spans="1:10">
      <c r="G25" s="1223"/>
      <c r="H25" s="1223"/>
      <c r="I25" s="1223"/>
    </row>
    <row r="26" spans="1:10" ht="20.25" customHeight="1">
      <c r="D26" s="1226" t="s">
        <v>818</v>
      </c>
      <c r="E26" s="1226"/>
      <c r="G26" s="1229" t="str">
        <f>IF(入力!AB141=1,受付票!D6&amp;" "&amp;受付票!J6,"")</f>
        <v/>
      </c>
      <c r="H26" s="1229"/>
      <c r="I26" s="1229"/>
    </row>
    <row r="27" spans="1:10" ht="14.25">
      <c r="D27" s="1226" t="s">
        <v>819</v>
      </c>
      <c r="E27" s="1226"/>
      <c r="G27" s="1229"/>
      <c r="H27" s="1229"/>
      <c r="I27" s="1229"/>
    </row>
    <row r="28" spans="1:10" ht="14.25">
      <c r="E28" s="339"/>
    </row>
    <row r="29" spans="1:10" ht="21.75" customHeight="1">
      <c r="D29" s="1226" t="s">
        <v>68</v>
      </c>
      <c r="E29" s="1226"/>
      <c r="G29" s="1231" t="str">
        <f>IF(入力!AB141=1,受付票!D9,"")</f>
        <v/>
      </c>
      <c r="H29" s="1231"/>
      <c r="I29" s="1231"/>
    </row>
    <row r="30" spans="1:10" ht="21.75" customHeight="1">
      <c r="D30" s="1226" t="s">
        <v>820</v>
      </c>
      <c r="E30" s="1226"/>
      <c r="G30" s="1231" t="str">
        <f>IF(入力!AB141=1,受付票!I9,"")</f>
        <v/>
      </c>
      <c r="H30" s="1231"/>
      <c r="I30" s="1231"/>
    </row>
    <row r="31" spans="1:10" ht="14.25">
      <c r="E31" s="338"/>
      <c r="G31" s="29"/>
      <c r="H31" s="29"/>
      <c r="I31" s="29"/>
    </row>
    <row r="34" spans="3:8">
      <c r="D34" s="1230" t="s">
        <v>821</v>
      </c>
      <c r="E34" s="1230"/>
    </row>
    <row r="35" spans="3:8">
      <c r="D35" s="1230" t="s">
        <v>822</v>
      </c>
      <c r="E35" s="1230"/>
    </row>
    <row r="37" spans="3:8" ht="19.5" customHeight="1"/>
    <row r="38" spans="3:8" ht="18.75" customHeight="1">
      <c r="G38" s="390" t="s">
        <v>936</v>
      </c>
    </row>
    <row r="39" spans="3:8">
      <c r="H39" s="350"/>
    </row>
    <row r="40" spans="3:8" ht="18.75" customHeight="1">
      <c r="C40" s="1227" t="s">
        <v>823</v>
      </c>
      <c r="D40" s="1227"/>
    </row>
    <row r="41" spans="3:8" ht="8.25" customHeight="1">
      <c r="C41" s="351"/>
      <c r="D41" s="351"/>
    </row>
    <row r="42" spans="3:8" ht="21" customHeight="1">
      <c r="C42" s="352" t="s">
        <v>810</v>
      </c>
      <c r="D42" s="351"/>
    </row>
    <row r="43" spans="3:8" ht="21" customHeight="1">
      <c r="C43" s="352" t="s">
        <v>811</v>
      </c>
      <c r="D43" s="351"/>
    </row>
    <row r="44" spans="3:8" ht="21" customHeight="1">
      <c r="C44" s="352" t="s">
        <v>843</v>
      </c>
      <c r="D44" s="351"/>
    </row>
    <row r="45" spans="3:8" ht="21" customHeight="1">
      <c r="C45" s="352" t="s">
        <v>844</v>
      </c>
      <c r="D45" s="351"/>
    </row>
  </sheetData>
  <sheetProtection password="CC0F" sheet="1" formatCells="0" selectLockedCells="1"/>
  <mergeCells count="22">
    <mergeCell ref="H4:J4"/>
    <mergeCell ref="D14:E14"/>
    <mergeCell ref="D24:E24"/>
    <mergeCell ref="D2:H2"/>
    <mergeCell ref="D27:E27"/>
    <mergeCell ref="B18:J21"/>
    <mergeCell ref="G9:I11"/>
    <mergeCell ref="G12:I13"/>
    <mergeCell ref="D10:E10"/>
    <mergeCell ref="D12:E12"/>
    <mergeCell ref="M6:Q7"/>
    <mergeCell ref="C40:D40"/>
    <mergeCell ref="G14:I15"/>
    <mergeCell ref="G24:I25"/>
    <mergeCell ref="G26:I27"/>
    <mergeCell ref="D30:E30"/>
    <mergeCell ref="D34:E34"/>
    <mergeCell ref="D35:E35"/>
    <mergeCell ref="D26:E26"/>
    <mergeCell ref="G30:I30"/>
    <mergeCell ref="G29:I29"/>
    <mergeCell ref="D29:E29"/>
  </mergeCells>
  <phoneticPr fontId="2"/>
  <pageMargins left="0.59055118110236227" right="0.43307086614173229" top="0.7480314960629921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M76"/>
  <sheetViews>
    <sheetView showGridLines="0" zoomScaleNormal="100" workbookViewId="0">
      <selection activeCell="C33" sqref="C33:J34"/>
    </sheetView>
  </sheetViews>
  <sheetFormatPr defaultRowHeight="13.5"/>
  <cols>
    <col min="1" max="1" width="2.125" style="194" customWidth="1"/>
    <col min="2" max="2" width="2.375" style="194" customWidth="1"/>
    <col min="3" max="3" width="1.625" style="194" customWidth="1"/>
    <col min="4" max="8" width="2.625" style="194" customWidth="1"/>
    <col min="9" max="9" width="1.25" style="194" customWidth="1"/>
    <col min="10" max="53" width="1.625" style="194" customWidth="1"/>
    <col min="54" max="54" width="3.25" style="194" customWidth="1"/>
    <col min="55" max="56" width="1.625" style="194" customWidth="1"/>
    <col min="57" max="57" width="1.375" style="194" customWidth="1"/>
    <col min="58" max="58" width="4.75" style="194" customWidth="1"/>
    <col min="59" max="62" width="9" style="194"/>
    <col min="63" max="63" width="7.125" style="194" bestFit="1" customWidth="1"/>
    <col min="64" max="64" width="3.75" style="194" customWidth="1"/>
    <col min="65" max="65" width="0" style="194" hidden="1" customWidth="1"/>
    <col min="66" max="91" width="9" style="194"/>
    <col min="92" max="106" width="2.75" style="194" customWidth="1"/>
    <col min="107" max="16384" width="9" style="194"/>
  </cols>
  <sheetData>
    <row r="1" spans="2:65" ht="6" customHeight="1">
      <c r="AU1" s="195"/>
      <c r="AV1" s="197"/>
      <c r="AW1" s="1431" t="s">
        <v>688</v>
      </c>
      <c r="AX1" s="1431"/>
      <c r="AY1" s="1431"/>
      <c r="AZ1" s="1431"/>
      <c r="BA1" s="1431"/>
      <c r="BB1" s="1431"/>
      <c r="BC1" s="196"/>
      <c r="BD1" s="196"/>
      <c r="BE1" s="196"/>
    </row>
    <row r="2" spans="2:65" ht="14.25" customHeight="1" thickBot="1">
      <c r="B2" s="1381" t="s">
        <v>1023</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97"/>
      <c r="AW2" s="1431"/>
      <c r="AX2" s="1431"/>
      <c r="AY2" s="1431"/>
      <c r="AZ2" s="1431"/>
      <c r="BA2" s="1431"/>
      <c r="BB2" s="1431"/>
      <c r="BC2" s="198"/>
      <c r="BD2" s="198"/>
      <c r="BE2" s="198"/>
    </row>
    <row r="3" spans="2:65" ht="24" customHeight="1">
      <c r="B3" s="1382"/>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97"/>
      <c r="AW3" s="449"/>
      <c r="AX3" s="449"/>
      <c r="AY3" s="449"/>
      <c r="AZ3" s="449"/>
      <c r="BA3" s="449"/>
      <c r="BB3" s="449"/>
      <c r="BC3" s="198"/>
      <c r="BD3" s="198"/>
      <c r="BE3" s="198"/>
      <c r="BG3" s="1214" t="s">
        <v>1024</v>
      </c>
      <c r="BH3" s="1215"/>
      <c r="BI3" s="1215"/>
      <c r="BJ3" s="1215"/>
      <c r="BK3" s="1216"/>
    </row>
    <row r="4" spans="2:65" ht="9.9499999999999993" customHeight="1" thickBot="1">
      <c r="B4"/>
      <c r="C4"/>
      <c r="D4"/>
      <c r="E4"/>
      <c r="F4"/>
      <c r="G4"/>
      <c r="H4"/>
      <c r="I4"/>
      <c r="J4"/>
      <c r="K4"/>
      <c r="L4"/>
      <c r="M4"/>
      <c r="N4"/>
      <c r="O4"/>
      <c r="P4"/>
      <c r="Q4"/>
      <c r="R4"/>
      <c r="S4"/>
      <c r="T4"/>
      <c r="U4"/>
      <c r="V4"/>
      <c r="W4"/>
      <c r="X4"/>
      <c r="Y4"/>
      <c r="Z4"/>
      <c r="AA4"/>
      <c r="AB4"/>
      <c r="AC4"/>
      <c r="AD4"/>
      <c r="AT4"/>
      <c r="AU4"/>
      <c r="AV4" s="197"/>
      <c r="AX4" s="196"/>
      <c r="AY4" s="196"/>
      <c r="AZ4" s="196"/>
      <c r="BA4" s="196"/>
      <c r="BB4" s="196"/>
      <c r="BC4" s="198"/>
      <c r="BD4" s="198"/>
      <c r="BE4" s="198"/>
      <c r="BG4" s="1233"/>
      <c r="BH4" s="1234"/>
      <c r="BI4" s="1234"/>
      <c r="BJ4" s="1234"/>
      <c r="BK4" s="1235"/>
    </row>
    <row r="5" spans="2:65" ht="9.9499999999999993" customHeight="1">
      <c r="AE5" s="1383" t="s">
        <v>841</v>
      </c>
      <c r="AF5" s="1384"/>
      <c r="AG5" s="1384"/>
      <c r="AH5" s="1384"/>
      <c r="AI5" s="1384"/>
      <c r="AJ5" s="1384"/>
      <c r="AK5" s="1384"/>
      <c r="AL5" s="1384"/>
      <c r="AM5" s="1384"/>
      <c r="AN5" s="1384"/>
      <c r="AO5" s="1384"/>
      <c r="AP5" s="1384"/>
      <c r="AQ5" s="1384"/>
      <c r="AR5" s="1384"/>
      <c r="AS5" s="1385"/>
      <c r="AT5" s="199"/>
      <c r="AU5"/>
      <c r="AV5" s="197"/>
      <c r="AX5" s="196"/>
      <c r="AY5" s="196"/>
      <c r="AZ5" s="196"/>
      <c r="BA5" s="196"/>
      <c r="BB5" s="196"/>
      <c r="BC5" s="198"/>
      <c r="BD5" s="198"/>
      <c r="BE5" s="198"/>
      <c r="BG5" s="1233"/>
      <c r="BH5" s="1234"/>
      <c r="BI5" s="1234"/>
      <c r="BJ5" s="1234"/>
      <c r="BK5" s="1235"/>
    </row>
    <row r="6" spans="2:65" ht="6" customHeight="1" thickBot="1">
      <c r="B6" s="1389" t="s">
        <v>689</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86"/>
      <c r="AF6" s="1387"/>
      <c r="AG6" s="1387"/>
      <c r="AH6" s="1387"/>
      <c r="AI6" s="1387"/>
      <c r="AJ6" s="1387"/>
      <c r="AK6" s="1387"/>
      <c r="AL6" s="1387"/>
      <c r="AM6" s="1387"/>
      <c r="AN6" s="1387"/>
      <c r="AO6" s="1387"/>
      <c r="AP6" s="1387"/>
      <c r="AQ6" s="1387"/>
      <c r="AR6" s="1387"/>
      <c r="AS6" s="1388"/>
      <c r="AT6" s="199"/>
      <c r="AU6"/>
      <c r="AV6" s="197"/>
      <c r="AX6" s="196"/>
      <c r="AY6" s="196"/>
      <c r="AZ6" s="196"/>
      <c r="BA6" s="196"/>
      <c r="BB6" s="196"/>
      <c r="BC6" s="198"/>
      <c r="BD6" s="198"/>
      <c r="BE6" s="198"/>
      <c r="BG6" s="1233"/>
      <c r="BH6" s="1234"/>
      <c r="BI6" s="1234"/>
      <c r="BJ6" s="1234"/>
      <c r="BK6" s="1235"/>
    </row>
    <row r="7" spans="2:65" ht="6" customHeight="1">
      <c r="B7" s="1390"/>
      <c r="C7" s="1390"/>
      <c r="D7" s="1390"/>
      <c r="E7" s="1390"/>
      <c r="F7" s="1390"/>
      <c r="G7" s="1390"/>
      <c r="H7" s="1390"/>
      <c r="I7" s="1390"/>
      <c r="J7" s="1390"/>
      <c r="K7" s="1390"/>
      <c r="L7" s="1390"/>
      <c r="M7" s="1390"/>
      <c r="N7" s="1390"/>
      <c r="O7" s="1390"/>
      <c r="P7" s="1390"/>
      <c r="Q7" s="1390"/>
      <c r="R7" s="1390"/>
      <c r="S7" s="1390"/>
      <c r="T7" s="1390"/>
      <c r="U7" s="1390"/>
      <c r="V7" s="1390"/>
      <c r="W7" s="1390"/>
      <c r="X7" s="1390"/>
      <c r="Y7" s="1390"/>
      <c r="Z7" s="1390"/>
      <c r="AA7" s="1390"/>
      <c r="AB7" s="1390"/>
      <c r="AC7" s="1390"/>
      <c r="AD7" s="1390"/>
      <c r="AU7"/>
      <c r="AV7" s="197"/>
      <c r="AX7" s="196"/>
      <c r="AY7" s="196"/>
      <c r="AZ7" s="196"/>
      <c r="BA7" s="196"/>
      <c r="BB7" s="196"/>
      <c r="BC7" s="198"/>
      <c r="BD7" s="198"/>
      <c r="BE7" s="198"/>
      <c r="BG7" s="1233"/>
      <c r="BH7" s="1234"/>
      <c r="BI7" s="1234"/>
      <c r="BJ7" s="1234"/>
      <c r="BK7" s="1235"/>
    </row>
    <row r="8" spans="2:65" ht="9.9499999999999993" customHeight="1" thickBot="1">
      <c r="B8" s="1390"/>
      <c r="C8" s="1390"/>
      <c r="D8" s="1390"/>
      <c r="E8" s="1390"/>
      <c r="F8" s="1390"/>
      <c r="G8" s="1390"/>
      <c r="H8" s="1390"/>
      <c r="I8" s="1390"/>
      <c r="J8" s="1390"/>
      <c r="K8" s="1390"/>
      <c r="L8" s="1390"/>
      <c r="M8" s="1390"/>
      <c r="N8" s="1390"/>
      <c r="O8" s="1390"/>
      <c r="P8" s="1390"/>
      <c r="Q8" s="1390"/>
      <c r="R8" s="1390"/>
      <c r="S8" s="1390"/>
      <c r="T8" s="1390"/>
      <c r="U8" s="1390"/>
      <c r="V8" s="1390"/>
      <c r="W8" s="1390"/>
      <c r="X8" s="1390"/>
      <c r="Y8" s="1390"/>
      <c r="Z8" s="1390"/>
      <c r="AA8" s="1390"/>
      <c r="AB8" s="1390"/>
      <c r="AC8" s="1390"/>
      <c r="AD8" s="1390"/>
      <c r="AU8"/>
      <c r="AV8" s="197"/>
      <c r="AX8" s="196"/>
      <c r="AY8" s="196"/>
      <c r="AZ8" s="196"/>
      <c r="BA8" s="196"/>
      <c r="BB8" s="196"/>
      <c r="BC8" s="198"/>
      <c r="BD8" s="198"/>
      <c r="BE8" s="198"/>
      <c r="BG8" s="1217"/>
      <c r="BH8" s="1218"/>
      <c r="BI8" s="1218"/>
      <c r="BJ8" s="1218"/>
      <c r="BK8" s="1219"/>
    </row>
    <row r="9" spans="2:65" ht="9.9499999999999993" customHeight="1">
      <c r="B9" s="1390"/>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1390"/>
      <c r="AD9" s="1390"/>
      <c r="AU9"/>
      <c r="AV9" s="197"/>
      <c r="AX9" s="196"/>
      <c r="AY9" s="196"/>
      <c r="AZ9" s="196"/>
      <c r="BA9" s="196"/>
      <c r="BB9" s="196"/>
      <c r="BC9" s="198"/>
      <c r="BD9" s="198"/>
    </row>
    <row r="10" spans="2:65" ht="6" customHeight="1">
      <c r="B10" s="200"/>
      <c r="AV10" s="197"/>
      <c r="AX10" s="196"/>
      <c r="AY10" s="196"/>
      <c r="AZ10" s="196"/>
      <c r="BA10" s="196"/>
      <c r="BB10" s="196"/>
      <c r="BC10" s="198"/>
      <c r="BD10" s="198"/>
    </row>
    <row r="11" spans="2:65" ht="12.75" customHeight="1" thickBot="1">
      <c r="B11" s="200"/>
      <c r="C11" s="1391" t="s">
        <v>690</v>
      </c>
      <c r="D11" s="1392"/>
      <c r="E11" s="1392"/>
      <c r="F11" s="1392"/>
      <c r="G11" s="1392"/>
      <c r="H11" s="1392"/>
      <c r="I11" s="1392"/>
      <c r="J11" s="1392"/>
      <c r="K11" s="1392"/>
      <c r="L11" s="1392"/>
      <c r="M11" s="1392"/>
      <c r="N11" s="1392"/>
      <c r="O11" s="1392"/>
      <c r="P11" s="1392"/>
      <c r="Q11" s="1393"/>
      <c r="T11" s="1394" t="s">
        <v>691</v>
      </c>
      <c r="U11" s="1394"/>
      <c r="V11" s="1394"/>
      <c r="W11" s="1394"/>
      <c r="X11" s="1394"/>
      <c r="Y11" s="1394"/>
      <c r="Z11" s="1394"/>
      <c r="AA11" s="1394"/>
      <c r="AB11" s="1394"/>
      <c r="AC11" s="1394"/>
      <c r="AD11" s="1394"/>
      <c r="AE11" s="1394"/>
      <c r="AF11" s="1394"/>
      <c r="AG11" s="1394"/>
      <c r="AH11" s="1394"/>
      <c r="AI11" s="1394"/>
      <c r="AV11" s="197"/>
      <c r="AX11" s="196"/>
      <c r="AY11" s="196"/>
      <c r="AZ11" s="196"/>
      <c r="BA11" s="196"/>
      <c r="BB11" s="196"/>
      <c r="BC11" s="198"/>
      <c r="BD11" s="198"/>
      <c r="BF11" s="260" t="s">
        <v>737</v>
      </c>
      <c r="BK11" s="305"/>
    </row>
    <row r="12" spans="2:65" ht="9.9499999999999993" customHeight="1">
      <c r="B12" s="200"/>
      <c r="C12" s="1287" t="str">
        <f>IF(基本情報!I3=0,"",基本情報!I3)</f>
        <v/>
      </c>
      <c r="D12" s="1288"/>
      <c r="E12" s="1288"/>
      <c r="F12" s="1288"/>
      <c r="G12" s="1288"/>
      <c r="H12" s="1288"/>
      <c r="I12" s="1288"/>
      <c r="J12" s="1288"/>
      <c r="K12" s="1288"/>
      <c r="L12" s="1288"/>
      <c r="M12" s="1288"/>
      <c r="N12" s="1288"/>
      <c r="O12" s="1288"/>
      <c r="P12" s="1288"/>
      <c r="Q12" s="1289"/>
      <c r="T12" s="1395" t="str">
        <f>IF(基本情報!E2=0,"",基本情報!E2)</f>
        <v/>
      </c>
      <c r="U12" s="1396"/>
      <c r="V12" s="1396"/>
      <c r="W12" s="1396"/>
      <c r="X12" s="1396"/>
      <c r="Y12" s="1396"/>
      <c r="Z12" s="1396"/>
      <c r="AA12" s="1396"/>
      <c r="AB12" s="1396"/>
      <c r="AC12" s="1396"/>
      <c r="AD12" s="1396"/>
      <c r="AE12" s="1396"/>
      <c r="AF12" s="1396"/>
      <c r="AG12" s="1396"/>
      <c r="AH12" s="1396"/>
      <c r="AI12" s="1397"/>
      <c r="AV12" s="201"/>
      <c r="AW12" s="202"/>
      <c r="AX12" s="202"/>
      <c r="AY12" s="202"/>
      <c r="AZ12" s="202"/>
      <c r="BA12" s="202"/>
      <c r="BB12" s="202"/>
      <c r="BC12" s="203"/>
      <c r="BD12" s="203"/>
    </row>
    <row r="13" spans="2:65" ht="10.5" customHeight="1" thickBot="1">
      <c r="B13" s="204"/>
      <c r="C13" s="1290"/>
      <c r="D13" s="1291"/>
      <c r="E13" s="1291"/>
      <c r="F13" s="1291"/>
      <c r="G13" s="1291"/>
      <c r="H13" s="1291"/>
      <c r="I13" s="1291"/>
      <c r="J13" s="1291"/>
      <c r="K13" s="1291"/>
      <c r="L13" s="1291"/>
      <c r="M13" s="1291"/>
      <c r="N13" s="1291"/>
      <c r="O13" s="1291"/>
      <c r="P13" s="1291"/>
      <c r="Q13" s="1292"/>
      <c r="T13" s="1398"/>
      <c r="U13" s="1399"/>
      <c r="V13" s="1399"/>
      <c r="W13" s="1399"/>
      <c r="X13" s="1399"/>
      <c r="Y13" s="1399"/>
      <c r="Z13" s="1399"/>
      <c r="AA13" s="1399"/>
      <c r="AB13" s="1399"/>
      <c r="AC13" s="1399"/>
      <c r="AD13" s="1399"/>
      <c r="AE13" s="1399"/>
      <c r="AF13" s="1399"/>
      <c r="AG13" s="1399"/>
      <c r="AH13" s="1399"/>
      <c r="AI13" s="1400"/>
      <c r="AV13" s="306"/>
      <c r="AW13" s="306"/>
      <c r="AX13" s="306"/>
      <c r="AY13" s="306"/>
      <c r="AZ13" s="306"/>
      <c r="BA13" s="306"/>
      <c r="BB13" s="306"/>
      <c r="BF13" s="1236" t="s">
        <v>824</v>
      </c>
      <c r="BG13" s="1236"/>
      <c r="BH13" s="1236"/>
      <c r="BI13" s="1236"/>
      <c r="BJ13" s="1236"/>
      <c r="BM13" s="393" t="b">
        <v>1</v>
      </c>
    </row>
    <row r="14" spans="2:65" ht="6.75" customHeight="1">
      <c r="B14" s="204"/>
      <c r="C14" s="1290"/>
      <c r="D14" s="1291"/>
      <c r="E14" s="1291"/>
      <c r="F14" s="1291"/>
      <c r="G14" s="1291"/>
      <c r="H14" s="1291"/>
      <c r="I14" s="1291"/>
      <c r="J14" s="1291"/>
      <c r="K14" s="1291"/>
      <c r="L14" s="1291"/>
      <c r="M14" s="1291"/>
      <c r="N14" s="1291"/>
      <c r="O14" s="1291"/>
      <c r="P14" s="1291"/>
      <c r="Q14" s="1292"/>
      <c r="BF14" s="1236"/>
      <c r="BG14" s="1236"/>
      <c r="BH14" s="1236"/>
      <c r="BI14" s="1236"/>
      <c r="BJ14" s="1236"/>
    </row>
    <row r="15" spans="2:65" ht="4.5" customHeight="1" thickBot="1">
      <c r="B15" s="204"/>
      <c r="C15" s="1293"/>
      <c r="D15" s="1294"/>
      <c r="E15" s="1294"/>
      <c r="F15" s="1294"/>
      <c r="G15" s="1294"/>
      <c r="H15" s="1294"/>
      <c r="I15" s="1294"/>
      <c r="J15" s="1294"/>
      <c r="K15" s="1294"/>
      <c r="L15" s="1294"/>
      <c r="M15" s="1294"/>
      <c r="N15" s="1294"/>
      <c r="O15" s="1294"/>
      <c r="P15" s="1294"/>
      <c r="Q15" s="1295"/>
      <c r="BF15" s="1236"/>
      <c r="BG15" s="1236"/>
      <c r="BH15" s="1236"/>
      <c r="BI15" s="1236"/>
      <c r="BJ15" s="1236"/>
    </row>
    <row r="16" spans="2:65" ht="9.9499999999999993" customHeight="1">
      <c r="B16" s="204"/>
      <c r="P16" s="205"/>
      <c r="Q16" s="205"/>
      <c r="R16" s="205"/>
      <c r="S16" s="205"/>
      <c r="T16" s="1401" t="s">
        <v>692</v>
      </c>
      <c r="U16" s="1402"/>
      <c r="V16" s="1402"/>
      <c r="W16" s="1402"/>
      <c r="X16" s="1402"/>
      <c r="Y16" s="1402"/>
      <c r="Z16" s="1402"/>
      <c r="AA16" s="1402"/>
      <c r="AB16" s="1405" t="str">
        <f>IF(基本情報!C5=0,"",基本情報!C5)</f>
        <v/>
      </c>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7"/>
      <c r="BF16" s="1236"/>
      <c r="BG16" s="1236"/>
      <c r="BH16" s="1236"/>
      <c r="BI16" s="1236"/>
      <c r="BJ16" s="1236"/>
    </row>
    <row r="17" spans="2:62" ht="6" customHeight="1">
      <c r="B17" s="204"/>
      <c r="Q17" s="205"/>
      <c r="R17" s="205"/>
      <c r="S17" s="205"/>
      <c r="T17" s="1403"/>
      <c r="U17" s="1404"/>
      <c r="V17" s="1404"/>
      <c r="W17" s="1404"/>
      <c r="X17" s="1404"/>
      <c r="Y17" s="1404"/>
      <c r="Z17" s="1404"/>
      <c r="AA17" s="1404"/>
      <c r="AB17" s="1408"/>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10"/>
      <c r="BF17" s="1236"/>
      <c r="BG17" s="1236"/>
      <c r="BH17" s="1236"/>
      <c r="BI17" s="1236"/>
      <c r="BJ17" s="1236"/>
    </row>
    <row r="18" spans="2:62" ht="9" customHeight="1">
      <c r="B18" s="204"/>
      <c r="C18" s="1411" t="s">
        <v>693</v>
      </c>
      <c r="D18" s="1412"/>
      <c r="E18" s="1412"/>
      <c r="F18" s="1412"/>
      <c r="G18" s="1412"/>
      <c r="H18" s="1412"/>
      <c r="I18" s="1412"/>
      <c r="J18" s="1412"/>
      <c r="K18" s="1412"/>
      <c r="L18" s="1412"/>
      <c r="M18" s="1412"/>
      <c r="N18" s="1412"/>
      <c r="O18" s="1412"/>
      <c r="P18" s="1412"/>
      <c r="Q18" s="1413"/>
      <c r="R18" s="205"/>
      <c r="S18" s="205"/>
      <c r="T18" s="1417" t="s">
        <v>694</v>
      </c>
      <c r="U18" s="1418"/>
      <c r="V18" s="1418"/>
      <c r="W18" s="1418"/>
      <c r="X18" s="1418"/>
      <c r="Y18" s="1418"/>
      <c r="Z18" s="1418"/>
      <c r="AA18" s="1418"/>
      <c r="AB18" s="1421" t="str">
        <f ca="1">TEXT(IF(BM13=TRUE,CONCATENATE(受付票!D6," ",受付票!J6),受付票!D6),"")</f>
        <v/>
      </c>
      <c r="AC18" s="1422"/>
      <c r="AD18" s="1422"/>
      <c r="AE18" s="1422"/>
      <c r="AF18" s="1422"/>
      <c r="AG18" s="1422"/>
      <c r="AH18" s="1422"/>
      <c r="AI18" s="1422"/>
      <c r="AJ18" s="1422"/>
      <c r="AK18" s="1422"/>
      <c r="AL18" s="1422"/>
      <c r="AM18" s="1422"/>
      <c r="AN18" s="1422"/>
      <c r="AO18" s="1422"/>
      <c r="AP18" s="1422"/>
      <c r="AQ18" s="1422"/>
      <c r="AR18" s="1422"/>
      <c r="AS18" s="1422"/>
      <c r="AT18" s="1422"/>
      <c r="AU18" s="1422"/>
      <c r="AV18" s="1422"/>
      <c r="AW18" s="1422"/>
      <c r="AX18" s="1422"/>
      <c r="AY18" s="1422"/>
      <c r="AZ18" s="1422"/>
      <c r="BA18" s="1422"/>
      <c r="BB18" s="1423"/>
    </row>
    <row r="19" spans="2:62" ht="9" customHeight="1" thickBot="1">
      <c r="B19" s="204"/>
      <c r="C19" s="1414"/>
      <c r="D19" s="1415"/>
      <c r="E19" s="1415"/>
      <c r="F19" s="1415"/>
      <c r="G19" s="1415"/>
      <c r="H19" s="1415"/>
      <c r="I19" s="1415"/>
      <c r="J19" s="1415"/>
      <c r="K19" s="1415"/>
      <c r="L19" s="1415"/>
      <c r="M19" s="1415"/>
      <c r="N19" s="1415"/>
      <c r="O19" s="1415"/>
      <c r="P19" s="1415"/>
      <c r="Q19" s="1416"/>
      <c r="R19" s="205"/>
      <c r="S19" s="205"/>
      <c r="T19" s="1419"/>
      <c r="U19" s="1420"/>
      <c r="V19" s="1420"/>
      <c r="W19" s="1420"/>
      <c r="X19" s="1420"/>
      <c r="Y19" s="1420"/>
      <c r="Z19" s="1420"/>
      <c r="AA19" s="1420"/>
      <c r="AB19" s="1263"/>
      <c r="AC19" s="1264"/>
      <c r="AD19" s="1264"/>
      <c r="AE19" s="1264"/>
      <c r="AF19" s="1264"/>
      <c r="AG19" s="1264"/>
      <c r="AH19" s="1264"/>
      <c r="AI19" s="1264"/>
      <c r="AJ19" s="1264"/>
      <c r="AK19" s="1264"/>
      <c r="AL19" s="1264"/>
      <c r="AM19" s="1264"/>
      <c r="AN19" s="1264"/>
      <c r="AO19" s="1264"/>
      <c r="AP19" s="1264"/>
      <c r="AQ19" s="1264"/>
      <c r="AR19" s="1264"/>
      <c r="AS19" s="1264"/>
      <c r="AT19" s="1264"/>
      <c r="AU19" s="1264"/>
      <c r="AV19" s="1264"/>
      <c r="AW19" s="1264"/>
      <c r="AX19" s="1264"/>
      <c r="AY19" s="1264"/>
      <c r="AZ19" s="1264"/>
      <c r="BA19" s="1264"/>
      <c r="BB19" s="1424"/>
    </row>
    <row r="20" spans="2:62" ht="5.25" customHeight="1">
      <c r="B20" s="204"/>
      <c r="C20" s="1269" t="s">
        <v>695</v>
      </c>
      <c r="D20" s="1270"/>
      <c r="E20" s="1270"/>
      <c r="F20" s="1270"/>
      <c r="G20" s="1270"/>
      <c r="H20" s="1270"/>
      <c r="I20" s="1243" t="s">
        <v>696</v>
      </c>
      <c r="J20" s="1244"/>
      <c r="K20" s="1244"/>
      <c r="L20" s="1244"/>
      <c r="M20" s="1244"/>
      <c r="N20" s="1244"/>
      <c r="O20" s="1244"/>
      <c r="P20" s="1244"/>
      <c r="Q20" s="1245"/>
      <c r="R20" s="205"/>
      <c r="S20" s="205"/>
      <c r="T20" s="1419"/>
      <c r="U20" s="1420"/>
      <c r="V20" s="1420"/>
      <c r="W20" s="1420"/>
      <c r="X20" s="1420"/>
      <c r="Y20" s="1420"/>
      <c r="Z20" s="1420"/>
      <c r="AA20" s="1420"/>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424"/>
      <c r="BF20" s="1236" t="s">
        <v>772</v>
      </c>
      <c r="BG20" s="1236"/>
      <c r="BH20" s="1236"/>
      <c r="BI20" s="1236"/>
      <c r="BJ20" s="1236"/>
    </row>
    <row r="21" spans="2:62" ht="6" customHeight="1">
      <c r="C21" s="1428"/>
      <c r="D21" s="1415"/>
      <c r="E21" s="1415"/>
      <c r="F21" s="1415"/>
      <c r="G21" s="1415"/>
      <c r="H21" s="1415"/>
      <c r="I21" s="1246"/>
      <c r="J21" s="1247"/>
      <c r="K21" s="1247"/>
      <c r="L21" s="1247"/>
      <c r="M21" s="1247"/>
      <c r="N21" s="1247"/>
      <c r="O21" s="1247"/>
      <c r="P21" s="1247"/>
      <c r="Q21" s="1248"/>
      <c r="R21" s="205"/>
      <c r="S21" s="205"/>
      <c r="T21" s="1419"/>
      <c r="U21" s="1420"/>
      <c r="V21" s="1420"/>
      <c r="W21" s="1420"/>
      <c r="X21" s="1420"/>
      <c r="Y21" s="1420"/>
      <c r="Z21" s="1420"/>
      <c r="AA21" s="1420"/>
      <c r="AB21" s="1425"/>
      <c r="AC21" s="1426"/>
      <c r="AD21" s="1426"/>
      <c r="AE21" s="1426"/>
      <c r="AF21" s="1426"/>
      <c r="AG21" s="1426"/>
      <c r="AH21" s="1426"/>
      <c r="AI21" s="1426"/>
      <c r="AJ21" s="1426"/>
      <c r="AK21" s="1426"/>
      <c r="AL21" s="1426"/>
      <c r="AM21" s="1426"/>
      <c r="AN21" s="1426"/>
      <c r="AO21" s="1426"/>
      <c r="AP21" s="1426"/>
      <c r="AQ21" s="1426"/>
      <c r="AR21" s="1426"/>
      <c r="AS21" s="1426"/>
      <c r="AT21" s="1426"/>
      <c r="AU21" s="1426"/>
      <c r="AV21" s="1426"/>
      <c r="AW21" s="1426"/>
      <c r="AX21" s="1426"/>
      <c r="AY21" s="1426"/>
      <c r="AZ21" s="1426"/>
      <c r="BA21" s="1426"/>
      <c r="BB21" s="1427"/>
      <c r="BF21" s="1236"/>
      <c r="BG21" s="1236"/>
      <c r="BH21" s="1236"/>
      <c r="BI21" s="1236"/>
      <c r="BJ21" s="1236"/>
    </row>
    <row r="22" spans="2:62" ht="9" customHeight="1">
      <c r="C22" s="1428"/>
      <c r="D22" s="1415"/>
      <c r="E22" s="1415"/>
      <c r="F22" s="1415"/>
      <c r="G22" s="1415"/>
      <c r="H22" s="1415"/>
      <c r="I22" s="1246"/>
      <c r="J22" s="1247"/>
      <c r="K22" s="1247"/>
      <c r="L22" s="1247"/>
      <c r="M22" s="1247"/>
      <c r="N22" s="1247"/>
      <c r="O22" s="1247"/>
      <c r="P22" s="1247"/>
      <c r="Q22" s="1248"/>
      <c r="R22" s="205"/>
      <c r="S22" s="205"/>
      <c r="T22" s="1252" t="s">
        <v>825</v>
      </c>
      <c r="U22" s="1253"/>
      <c r="V22" s="1253"/>
      <c r="W22" s="1253"/>
      <c r="X22" s="1253"/>
      <c r="Y22" s="1253"/>
      <c r="Z22" s="1253"/>
      <c r="AA22" s="1254"/>
      <c r="AB22" s="1261" t="str">
        <f>IF(BM13=TRUE,基本情報!C11&amp;"　"&amp;基本情報!G11,基本情報!C22&amp;"　"&amp;基本情報!G22)</f>
        <v>　</v>
      </c>
      <c r="AC22" s="1262"/>
      <c r="AD22" s="1262"/>
      <c r="AE22" s="1262"/>
      <c r="AF22" s="1262"/>
      <c r="AG22" s="1262"/>
      <c r="AH22" s="1262"/>
      <c r="AI22" s="1262"/>
      <c r="AJ22" s="1262"/>
      <c r="AK22" s="1262"/>
      <c r="AL22" s="1262"/>
      <c r="AM22" s="1262"/>
      <c r="AN22" s="1262"/>
      <c r="AO22" s="1262"/>
      <c r="AP22" s="1262"/>
      <c r="AQ22" s="1262"/>
      <c r="AR22" s="1262"/>
      <c r="AS22" s="1262"/>
      <c r="AT22" s="1262"/>
      <c r="AU22" s="1262"/>
      <c r="AV22" s="1262"/>
      <c r="AW22" s="1262"/>
      <c r="AX22" s="1262"/>
      <c r="AY22" s="1262"/>
      <c r="AZ22" s="1262"/>
      <c r="BA22" s="1262"/>
      <c r="BB22" s="279"/>
      <c r="BF22" s="1236"/>
      <c r="BG22" s="1236"/>
      <c r="BH22" s="1236"/>
      <c r="BI22" s="1236"/>
      <c r="BJ22" s="1236"/>
    </row>
    <row r="23" spans="2:62" ht="7.5" customHeight="1">
      <c r="C23" s="1428"/>
      <c r="D23" s="1415"/>
      <c r="E23" s="1415"/>
      <c r="F23" s="1415"/>
      <c r="G23" s="1415"/>
      <c r="H23" s="1415"/>
      <c r="I23" s="1246"/>
      <c r="J23" s="1247"/>
      <c r="K23" s="1247"/>
      <c r="L23" s="1247"/>
      <c r="M23" s="1247"/>
      <c r="N23" s="1247"/>
      <c r="O23" s="1247"/>
      <c r="P23" s="1247"/>
      <c r="Q23" s="1248"/>
      <c r="R23" s="205"/>
      <c r="S23" s="205"/>
      <c r="T23" s="1255"/>
      <c r="U23" s="1256"/>
      <c r="V23" s="1256"/>
      <c r="W23" s="1256"/>
      <c r="X23" s="1256"/>
      <c r="Y23" s="1256"/>
      <c r="Z23" s="1256"/>
      <c r="AA23" s="1257"/>
      <c r="AB23" s="1263"/>
      <c r="AC23" s="1264"/>
      <c r="AD23" s="1264"/>
      <c r="AE23" s="1264"/>
      <c r="AF23" s="1264"/>
      <c r="AG23" s="1264"/>
      <c r="AH23" s="1264"/>
      <c r="AI23" s="1264"/>
      <c r="AJ23" s="1264"/>
      <c r="AK23" s="1264"/>
      <c r="AL23" s="1264"/>
      <c r="AM23" s="1264"/>
      <c r="AN23" s="1264"/>
      <c r="AO23" s="1264"/>
      <c r="AP23" s="1264"/>
      <c r="AQ23" s="1264"/>
      <c r="AR23" s="1264"/>
      <c r="AS23" s="1264"/>
      <c r="AT23" s="1264"/>
      <c r="AU23" s="1264"/>
      <c r="AV23" s="1264"/>
      <c r="AW23" s="1264"/>
      <c r="AX23" s="1264"/>
      <c r="AY23" s="1264"/>
      <c r="AZ23" s="1264"/>
      <c r="BA23" s="1264"/>
      <c r="BB23" s="280"/>
      <c r="BF23" s="1236"/>
      <c r="BG23" s="1236"/>
      <c r="BH23" s="1236"/>
      <c r="BI23" s="1236"/>
      <c r="BJ23" s="1236"/>
    </row>
    <row r="24" spans="2:62" ht="7.5" customHeight="1" thickBot="1">
      <c r="C24" s="1429"/>
      <c r="D24" s="1430"/>
      <c r="E24" s="1430"/>
      <c r="F24" s="1430"/>
      <c r="G24" s="1430"/>
      <c r="H24" s="1430"/>
      <c r="I24" s="1249"/>
      <c r="J24" s="1250"/>
      <c r="K24" s="1250"/>
      <c r="L24" s="1250"/>
      <c r="M24" s="1250"/>
      <c r="N24" s="1250"/>
      <c r="O24" s="1250"/>
      <c r="P24" s="1250"/>
      <c r="Q24" s="1251"/>
      <c r="R24" s="205"/>
      <c r="S24" s="205"/>
      <c r="T24" s="1255"/>
      <c r="U24" s="1256"/>
      <c r="V24" s="1256"/>
      <c r="W24" s="1256"/>
      <c r="X24" s="1256"/>
      <c r="Y24" s="1256"/>
      <c r="Z24" s="1256"/>
      <c r="AA24" s="1257"/>
      <c r="AB24" s="1263"/>
      <c r="AC24" s="1264"/>
      <c r="AD24" s="1264"/>
      <c r="AE24" s="1264"/>
      <c r="AF24" s="1264"/>
      <c r="AG24" s="1264"/>
      <c r="AH24" s="1264"/>
      <c r="AI24" s="1264"/>
      <c r="AJ24" s="1264"/>
      <c r="AK24" s="1264"/>
      <c r="AL24" s="1264"/>
      <c r="AM24" s="1264"/>
      <c r="AN24" s="1264"/>
      <c r="AO24" s="1264"/>
      <c r="AP24" s="1264"/>
      <c r="AQ24" s="1264"/>
      <c r="AR24" s="1264"/>
      <c r="AS24" s="1264"/>
      <c r="AT24" s="1264"/>
      <c r="AU24" s="1264"/>
      <c r="AV24" s="1264"/>
      <c r="AW24" s="1264"/>
      <c r="AX24" s="1264"/>
      <c r="AY24" s="1264"/>
      <c r="AZ24" s="1264"/>
      <c r="BA24" s="1264"/>
      <c r="BB24" s="280"/>
      <c r="BF24" s="1236"/>
      <c r="BG24" s="1236"/>
      <c r="BH24" s="1236"/>
      <c r="BI24" s="1236"/>
      <c r="BJ24" s="1236"/>
    </row>
    <row r="25" spans="2:62" ht="9.9499999999999993" customHeight="1" thickBot="1">
      <c r="Q25" s="205"/>
      <c r="R25" s="205"/>
      <c r="S25" s="205"/>
      <c r="T25" s="1258"/>
      <c r="U25" s="1259"/>
      <c r="V25" s="1259"/>
      <c r="W25" s="1259"/>
      <c r="X25" s="1259"/>
      <c r="Y25" s="1259"/>
      <c r="Z25" s="1259"/>
      <c r="AA25" s="1260"/>
      <c r="AB25" s="1265"/>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281"/>
    </row>
    <row r="26" spans="2:62" ht="9.9499999999999993" customHeight="1"/>
    <row r="27" spans="2:62" ht="9.9499999999999993" customHeight="1">
      <c r="B27" s="1267" t="s">
        <v>698</v>
      </c>
      <c r="C27" s="1268"/>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row>
    <row r="28" spans="2:62" ht="9.9499999999999993" customHeight="1" thickBot="1">
      <c r="B28" s="1268"/>
      <c r="C28" s="1268"/>
      <c r="D28" s="1268"/>
      <c r="E28" s="1268"/>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row>
    <row r="29" spans="2:62" ht="12.75" customHeight="1">
      <c r="C29" s="1269" t="s">
        <v>699</v>
      </c>
      <c r="D29" s="1270"/>
      <c r="E29" s="1270"/>
      <c r="F29" s="1270"/>
      <c r="G29" s="1270"/>
      <c r="H29" s="1270"/>
      <c r="I29" s="1270"/>
      <c r="J29" s="1271"/>
      <c r="K29" s="1285" t="s">
        <v>968</v>
      </c>
      <c r="L29" s="1270"/>
      <c r="M29" s="1270"/>
      <c r="N29" s="1270"/>
      <c r="O29" s="1270"/>
      <c r="P29" s="1270"/>
      <c r="Q29" s="1270"/>
      <c r="R29" s="1270"/>
      <c r="S29" s="1270"/>
      <c r="T29" s="1270"/>
      <c r="U29" s="1270"/>
      <c r="V29" s="1270"/>
      <c r="W29" s="1270"/>
      <c r="X29" s="1270"/>
      <c r="Y29" s="1270"/>
      <c r="Z29" s="1270"/>
      <c r="AA29" s="1270"/>
      <c r="AB29" s="1270"/>
      <c r="AC29" s="1270"/>
      <c r="AD29" s="1276"/>
      <c r="AE29" s="1275" t="s">
        <v>700</v>
      </c>
      <c r="AF29" s="1270"/>
      <c r="AG29" s="1270"/>
      <c r="AH29" s="1270"/>
      <c r="AI29" s="1270"/>
      <c r="AJ29" s="1270"/>
      <c r="AK29" s="1270"/>
      <c r="AL29" s="1270"/>
      <c r="AM29" s="1276"/>
      <c r="AN29" s="1279" t="s">
        <v>701</v>
      </c>
      <c r="AO29" s="1280"/>
      <c r="AP29" s="1280"/>
      <c r="AQ29" s="1280"/>
      <c r="AR29" s="1280"/>
      <c r="AS29" s="1280"/>
      <c r="AT29" s="1280"/>
      <c r="AU29" s="1280"/>
      <c r="AV29" s="1280"/>
      <c r="AW29" s="1280"/>
      <c r="AX29" s="1280"/>
      <c r="AY29" s="1280"/>
      <c r="AZ29" s="1280"/>
      <c r="BA29" s="1280"/>
      <c r="BB29" s="1281"/>
    </row>
    <row r="30" spans="2:62" ht="12" customHeight="1">
      <c r="C30" s="1272"/>
      <c r="D30" s="1273"/>
      <c r="E30" s="1273"/>
      <c r="F30" s="1273"/>
      <c r="G30" s="1273"/>
      <c r="H30" s="1273"/>
      <c r="I30" s="1273"/>
      <c r="J30" s="1274"/>
      <c r="K30" s="1286"/>
      <c r="L30" s="1273"/>
      <c r="M30" s="1273"/>
      <c r="N30" s="1273"/>
      <c r="O30" s="1273"/>
      <c r="P30" s="1273"/>
      <c r="Q30" s="1273"/>
      <c r="R30" s="1273"/>
      <c r="S30" s="1273"/>
      <c r="T30" s="1273"/>
      <c r="U30" s="1273"/>
      <c r="V30" s="1273"/>
      <c r="W30" s="1273"/>
      <c r="X30" s="1273"/>
      <c r="Y30" s="1273"/>
      <c r="Z30" s="1273"/>
      <c r="AA30" s="1273"/>
      <c r="AB30" s="1273"/>
      <c r="AC30" s="1273"/>
      <c r="AD30" s="1278"/>
      <c r="AE30" s="1277"/>
      <c r="AF30" s="1273"/>
      <c r="AG30" s="1273"/>
      <c r="AH30" s="1273"/>
      <c r="AI30" s="1273"/>
      <c r="AJ30" s="1273"/>
      <c r="AK30" s="1273"/>
      <c r="AL30" s="1273"/>
      <c r="AM30" s="1278"/>
      <c r="AN30" s="1282"/>
      <c r="AO30" s="1283"/>
      <c r="AP30" s="1283"/>
      <c r="AQ30" s="1283"/>
      <c r="AR30" s="1283"/>
      <c r="AS30" s="1283"/>
      <c r="AT30" s="1283"/>
      <c r="AU30" s="1283"/>
      <c r="AV30" s="1283"/>
      <c r="AW30" s="1283"/>
      <c r="AX30" s="1283"/>
      <c r="AY30" s="1283"/>
      <c r="AZ30" s="1283"/>
      <c r="BA30" s="1283"/>
      <c r="BB30" s="1284"/>
      <c r="BF30" s="260" t="s">
        <v>735</v>
      </c>
    </row>
    <row r="31" spans="2:62" ht="25.5" customHeight="1">
      <c r="C31" s="1343"/>
      <c r="D31" s="1344"/>
      <c r="E31" s="1344"/>
      <c r="F31" s="1344"/>
      <c r="G31" s="1344"/>
      <c r="H31" s="1344"/>
      <c r="I31" s="1344"/>
      <c r="J31" s="1344"/>
      <c r="K31" s="1336"/>
      <c r="L31" s="1297"/>
      <c r="M31" s="1297"/>
      <c r="N31" s="1297"/>
      <c r="O31" s="1297"/>
      <c r="P31" s="1297"/>
      <c r="Q31" s="1297"/>
      <c r="R31" s="1297"/>
      <c r="S31" s="1297"/>
      <c r="T31" s="1297"/>
      <c r="U31" s="1297"/>
      <c r="V31" s="1297"/>
      <c r="W31" s="1297"/>
      <c r="X31" s="1297"/>
      <c r="Y31" s="1297"/>
      <c r="Z31" s="1297"/>
      <c r="AA31" s="1297"/>
      <c r="AB31" s="1297"/>
      <c r="AC31" s="1297"/>
      <c r="AD31" s="1337"/>
      <c r="AE31" s="1306"/>
      <c r="AF31" s="1307"/>
      <c r="AG31" s="1307"/>
      <c r="AH31" s="1307"/>
      <c r="AI31" s="1307"/>
      <c r="AJ31" s="1307"/>
      <c r="AK31" s="1307"/>
      <c r="AL31" s="1307"/>
      <c r="AM31" s="1308"/>
      <c r="AN31" s="1300" t="s">
        <v>970</v>
      </c>
      <c r="AO31" s="1301"/>
      <c r="AP31" s="1301"/>
      <c r="AQ31" s="1301"/>
      <c r="AR31" s="1301"/>
      <c r="AS31" s="1301"/>
      <c r="AT31" s="1301"/>
      <c r="AU31" s="1301"/>
      <c r="AV31" s="1301"/>
      <c r="AW31" s="1301"/>
      <c r="AX31" s="1301"/>
      <c r="AY31" s="1301"/>
      <c r="AZ31" s="1301"/>
      <c r="BA31" s="1301"/>
      <c r="BB31" s="1302"/>
    </row>
    <row r="32" spans="2:62" ht="25.5" customHeight="1">
      <c r="C32" s="1298"/>
      <c r="D32" s="1299"/>
      <c r="E32" s="1299"/>
      <c r="F32" s="1299"/>
      <c r="G32" s="1299"/>
      <c r="H32" s="1299"/>
      <c r="I32" s="1299"/>
      <c r="J32" s="1299"/>
      <c r="K32" s="1338"/>
      <c r="L32" s="1299"/>
      <c r="M32" s="1299"/>
      <c r="N32" s="1299"/>
      <c r="O32" s="1299"/>
      <c r="P32" s="1299"/>
      <c r="Q32" s="1299"/>
      <c r="R32" s="1299"/>
      <c r="S32" s="1299"/>
      <c r="T32" s="1299"/>
      <c r="U32" s="1299"/>
      <c r="V32" s="1299"/>
      <c r="W32" s="1299"/>
      <c r="X32" s="1299"/>
      <c r="Y32" s="1299"/>
      <c r="Z32" s="1299"/>
      <c r="AA32" s="1299"/>
      <c r="AB32" s="1299"/>
      <c r="AC32" s="1299"/>
      <c r="AD32" s="1339"/>
      <c r="AE32" s="1240"/>
      <c r="AF32" s="1241"/>
      <c r="AG32" s="1241"/>
      <c r="AH32" s="1241"/>
      <c r="AI32" s="1241"/>
      <c r="AJ32" s="1241"/>
      <c r="AK32" s="1241"/>
      <c r="AL32" s="1241"/>
      <c r="AM32" s="1242"/>
      <c r="AN32" s="1303"/>
      <c r="AO32" s="1304"/>
      <c r="AP32" s="1304"/>
      <c r="AQ32" s="1304"/>
      <c r="AR32" s="1304"/>
      <c r="AS32" s="1304"/>
      <c r="AT32" s="1304"/>
      <c r="AU32" s="1304"/>
      <c r="AV32" s="1304"/>
      <c r="AW32" s="1304"/>
      <c r="AX32" s="1304"/>
      <c r="AY32" s="1304"/>
      <c r="AZ32" s="1304"/>
      <c r="BA32" s="1304"/>
      <c r="BB32" s="1305"/>
      <c r="BF32" s="261" t="s">
        <v>736</v>
      </c>
    </row>
    <row r="33" spans="2:58" ht="25.5" customHeight="1">
      <c r="C33" s="1296"/>
      <c r="D33" s="1297"/>
      <c r="E33" s="1297"/>
      <c r="F33" s="1297"/>
      <c r="G33" s="1297"/>
      <c r="H33" s="1297"/>
      <c r="I33" s="1297"/>
      <c r="J33" s="1297"/>
      <c r="K33" s="1336"/>
      <c r="L33" s="1297"/>
      <c r="M33" s="1297"/>
      <c r="N33" s="1297"/>
      <c r="O33" s="1297"/>
      <c r="P33" s="1297"/>
      <c r="Q33" s="1297"/>
      <c r="R33" s="1297"/>
      <c r="S33" s="1297"/>
      <c r="T33" s="1297"/>
      <c r="U33" s="1297"/>
      <c r="V33" s="1297"/>
      <c r="W33" s="1297"/>
      <c r="X33" s="1297"/>
      <c r="Y33" s="1297"/>
      <c r="Z33" s="1297"/>
      <c r="AA33" s="1297"/>
      <c r="AB33" s="1297"/>
      <c r="AC33" s="1297"/>
      <c r="AD33" s="1337"/>
      <c r="AE33" s="1237"/>
      <c r="AF33" s="1238"/>
      <c r="AG33" s="1238"/>
      <c r="AH33" s="1238"/>
      <c r="AI33" s="1238"/>
      <c r="AJ33" s="1238"/>
      <c r="AK33" s="1238"/>
      <c r="AL33" s="1238"/>
      <c r="AM33" s="1239"/>
      <c r="AN33" s="1303"/>
      <c r="AO33" s="1304"/>
      <c r="AP33" s="1304"/>
      <c r="AQ33" s="1304"/>
      <c r="AR33" s="1304"/>
      <c r="AS33" s="1304"/>
      <c r="AT33" s="1304"/>
      <c r="AU33" s="1304"/>
      <c r="AV33" s="1304"/>
      <c r="AW33" s="1304"/>
      <c r="AX33" s="1304"/>
      <c r="AY33" s="1304"/>
      <c r="AZ33" s="1304"/>
      <c r="BA33" s="1304"/>
      <c r="BB33" s="1305"/>
    </row>
    <row r="34" spans="2:58" ht="25.5" customHeight="1">
      <c r="C34" s="1298"/>
      <c r="D34" s="1299"/>
      <c r="E34" s="1299"/>
      <c r="F34" s="1299"/>
      <c r="G34" s="1299"/>
      <c r="H34" s="1299"/>
      <c r="I34" s="1299"/>
      <c r="J34" s="1299"/>
      <c r="K34" s="1338"/>
      <c r="L34" s="1299"/>
      <c r="M34" s="1299"/>
      <c r="N34" s="1299"/>
      <c r="O34" s="1299"/>
      <c r="P34" s="1299"/>
      <c r="Q34" s="1299"/>
      <c r="R34" s="1299"/>
      <c r="S34" s="1299"/>
      <c r="T34" s="1299"/>
      <c r="U34" s="1299"/>
      <c r="V34" s="1299"/>
      <c r="W34" s="1299"/>
      <c r="X34" s="1299"/>
      <c r="Y34" s="1299"/>
      <c r="Z34" s="1299"/>
      <c r="AA34" s="1299"/>
      <c r="AB34" s="1299"/>
      <c r="AC34" s="1299"/>
      <c r="AD34" s="1339"/>
      <c r="AE34" s="1240"/>
      <c r="AF34" s="1241"/>
      <c r="AG34" s="1241"/>
      <c r="AH34" s="1241"/>
      <c r="AI34" s="1241"/>
      <c r="AJ34" s="1241"/>
      <c r="AK34" s="1241"/>
      <c r="AL34" s="1241"/>
      <c r="AM34" s="1242"/>
      <c r="AN34" s="1303"/>
      <c r="AO34" s="1304"/>
      <c r="AP34" s="1304"/>
      <c r="AQ34" s="1304"/>
      <c r="AR34" s="1304"/>
      <c r="AS34" s="1304"/>
      <c r="AT34" s="1304"/>
      <c r="AU34" s="1304"/>
      <c r="AV34" s="1304"/>
      <c r="AW34" s="1304"/>
      <c r="AX34" s="1304"/>
      <c r="AY34" s="1304"/>
      <c r="AZ34" s="1304"/>
      <c r="BA34" s="1304"/>
      <c r="BB34" s="1305"/>
    </row>
    <row r="35" spans="2:58" ht="25.5" customHeight="1">
      <c r="C35" s="1296"/>
      <c r="D35" s="1297"/>
      <c r="E35" s="1297"/>
      <c r="F35" s="1297"/>
      <c r="G35" s="1297"/>
      <c r="H35" s="1297"/>
      <c r="I35" s="1297"/>
      <c r="J35" s="1297"/>
      <c r="K35" s="1336"/>
      <c r="L35" s="1297"/>
      <c r="M35" s="1297"/>
      <c r="N35" s="1297"/>
      <c r="O35" s="1297"/>
      <c r="P35" s="1297"/>
      <c r="Q35" s="1297"/>
      <c r="R35" s="1297"/>
      <c r="S35" s="1297"/>
      <c r="T35" s="1297"/>
      <c r="U35" s="1297"/>
      <c r="V35" s="1297"/>
      <c r="W35" s="1297"/>
      <c r="X35" s="1297"/>
      <c r="Y35" s="1297"/>
      <c r="Z35" s="1297"/>
      <c r="AA35" s="1297"/>
      <c r="AB35" s="1297"/>
      <c r="AC35" s="1297"/>
      <c r="AD35" s="1337"/>
      <c r="AE35" s="1237"/>
      <c r="AF35" s="1238"/>
      <c r="AG35" s="1238"/>
      <c r="AH35" s="1238"/>
      <c r="AI35" s="1238"/>
      <c r="AJ35" s="1238"/>
      <c r="AK35" s="1238"/>
      <c r="AL35" s="1238"/>
      <c r="AM35" s="1239"/>
      <c r="AN35" s="1303"/>
      <c r="AO35" s="1304"/>
      <c r="AP35" s="1304"/>
      <c r="AQ35" s="1304"/>
      <c r="AR35" s="1304"/>
      <c r="AS35" s="1304"/>
      <c r="AT35" s="1304"/>
      <c r="AU35" s="1304"/>
      <c r="AV35" s="1304"/>
      <c r="AW35" s="1304"/>
      <c r="AX35" s="1304"/>
      <c r="AY35" s="1304"/>
      <c r="AZ35" s="1304"/>
      <c r="BA35" s="1304"/>
      <c r="BB35" s="1305"/>
      <c r="BF35" s="303"/>
    </row>
    <row r="36" spans="2:58" ht="25.5" customHeight="1">
      <c r="C36" s="1298"/>
      <c r="D36" s="1299"/>
      <c r="E36" s="1299"/>
      <c r="F36" s="1299"/>
      <c r="G36" s="1299"/>
      <c r="H36" s="1299"/>
      <c r="I36" s="1299"/>
      <c r="J36" s="1299"/>
      <c r="K36" s="1338"/>
      <c r="L36" s="1299"/>
      <c r="M36" s="1299"/>
      <c r="N36" s="1299"/>
      <c r="O36" s="1299"/>
      <c r="P36" s="1299"/>
      <c r="Q36" s="1299"/>
      <c r="R36" s="1299"/>
      <c r="S36" s="1299"/>
      <c r="T36" s="1299"/>
      <c r="U36" s="1299"/>
      <c r="V36" s="1299"/>
      <c r="W36" s="1299"/>
      <c r="X36" s="1299"/>
      <c r="Y36" s="1299"/>
      <c r="Z36" s="1299"/>
      <c r="AA36" s="1299"/>
      <c r="AB36" s="1299"/>
      <c r="AC36" s="1299"/>
      <c r="AD36" s="1339"/>
      <c r="AE36" s="1240"/>
      <c r="AF36" s="1241"/>
      <c r="AG36" s="1241"/>
      <c r="AH36" s="1241"/>
      <c r="AI36" s="1241"/>
      <c r="AJ36" s="1241"/>
      <c r="AK36" s="1241"/>
      <c r="AL36" s="1241"/>
      <c r="AM36" s="1242"/>
      <c r="AN36" s="1303"/>
      <c r="AO36" s="1304"/>
      <c r="AP36" s="1304"/>
      <c r="AQ36" s="1304"/>
      <c r="AR36" s="1304"/>
      <c r="AS36" s="1304"/>
      <c r="AT36" s="1304"/>
      <c r="AU36" s="1304"/>
      <c r="AV36" s="1304"/>
      <c r="AW36" s="1304"/>
      <c r="AX36" s="1304"/>
      <c r="AY36" s="1304"/>
      <c r="AZ36" s="1304"/>
      <c r="BA36" s="1304"/>
      <c r="BB36" s="1305"/>
      <c r="BF36" s="304"/>
    </row>
    <row r="37" spans="2:58" ht="25.5" customHeight="1">
      <c r="C37" s="1296"/>
      <c r="D37" s="1297"/>
      <c r="E37" s="1297"/>
      <c r="F37" s="1297"/>
      <c r="G37" s="1297"/>
      <c r="H37" s="1297"/>
      <c r="I37" s="1297"/>
      <c r="J37" s="1297"/>
      <c r="K37" s="1336"/>
      <c r="L37" s="1297"/>
      <c r="M37" s="1297"/>
      <c r="N37" s="1297"/>
      <c r="O37" s="1297"/>
      <c r="P37" s="1297"/>
      <c r="Q37" s="1297"/>
      <c r="R37" s="1297"/>
      <c r="S37" s="1297"/>
      <c r="T37" s="1297"/>
      <c r="U37" s="1297"/>
      <c r="V37" s="1297"/>
      <c r="W37" s="1297"/>
      <c r="X37" s="1297"/>
      <c r="Y37" s="1297"/>
      <c r="Z37" s="1297"/>
      <c r="AA37" s="1297"/>
      <c r="AB37" s="1297"/>
      <c r="AC37" s="1297"/>
      <c r="AD37" s="1337"/>
      <c r="AE37" s="1237"/>
      <c r="AF37" s="1238"/>
      <c r="AG37" s="1238"/>
      <c r="AH37" s="1238"/>
      <c r="AI37" s="1238"/>
      <c r="AJ37" s="1238"/>
      <c r="AK37" s="1238"/>
      <c r="AL37" s="1238"/>
      <c r="AM37" s="1239"/>
      <c r="AN37" s="1303"/>
      <c r="AO37" s="1304"/>
      <c r="AP37" s="1304"/>
      <c r="AQ37" s="1304"/>
      <c r="AR37" s="1304"/>
      <c r="AS37" s="1304"/>
      <c r="AT37" s="1304"/>
      <c r="AU37" s="1304"/>
      <c r="AV37" s="1304"/>
      <c r="AW37" s="1304"/>
      <c r="AX37" s="1304"/>
      <c r="AY37" s="1304"/>
      <c r="AZ37" s="1304"/>
      <c r="BA37" s="1304"/>
      <c r="BB37" s="1305"/>
    </row>
    <row r="38" spans="2:58" ht="25.5" customHeight="1">
      <c r="C38" s="1298"/>
      <c r="D38" s="1299"/>
      <c r="E38" s="1299"/>
      <c r="F38" s="1299"/>
      <c r="G38" s="1299"/>
      <c r="H38" s="1299"/>
      <c r="I38" s="1299"/>
      <c r="J38" s="1299"/>
      <c r="K38" s="1338"/>
      <c r="L38" s="1299"/>
      <c r="M38" s="1299"/>
      <c r="N38" s="1299"/>
      <c r="O38" s="1299"/>
      <c r="P38" s="1299"/>
      <c r="Q38" s="1299"/>
      <c r="R38" s="1299"/>
      <c r="S38" s="1299"/>
      <c r="T38" s="1299"/>
      <c r="U38" s="1299"/>
      <c r="V38" s="1299"/>
      <c r="W38" s="1299"/>
      <c r="X38" s="1299"/>
      <c r="Y38" s="1299"/>
      <c r="Z38" s="1299"/>
      <c r="AA38" s="1299"/>
      <c r="AB38" s="1299"/>
      <c r="AC38" s="1299"/>
      <c r="AD38" s="1339"/>
      <c r="AE38" s="1240"/>
      <c r="AF38" s="1241"/>
      <c r="AG38" s="1241"/>
      <c r="AH38" s="1241"/>
      <c r="AI38" s="1241"/>
      <c r="AJ38" s="1241"/>
      <c r="AK38" s="1241"/>
      <c r="AL38" s="1241"/>
      <c r="AM38" s="1242"/>
      <c r="AN38" s="1365"/>
      <c r="AO38" s="1366"/>
      <c r="AP38" s="1366"/>
      <c r="AQ38" s="1366"/>
      <c r="AR38" s="1366"/>
      <c r="AS38" s="1366"/>
      <c r="AT38" s="1366"/>
      <c r="AU38" s="1366"/>
      <c r="AV38" s="1366"/>
      <c r="AW38" s="1366"/>
      <c r="AX38" s="1366"/>
      <c r="AY38" s="1366"/>
      <c r="AZ38" s="1366"/>
      <c r="BA38" s="1366"/>
      <c r="BB38" s="1367"/>
    </row>
    <row r="39" spans="2:58" ht="25.5" customHeight="1">
      <c r="C39" s="1296"/>
      <c r="D39" s="1297"/>
      <c r="E39" s="1297"/>
      <c r="F39" s="1297"/>
      <c r="G39" s="1297"/>
      <c r="H39" s="1297"/>
      <c r="I39" s="1297"/>
      <c r="J39" s="1297"/>
      <c r="K39" s="1336"/>
      <c r="L39" s="1297"/>
      <c r="M39" s="1297"/>
      <c r="N39" s="1297"/>
      <c r="O39" s="1297"/>
      <c r="P39" s="1297"/>
      <c r="Q39" s="1297"/>
      <c r="R39" s="1297"/>
      <c r="S39" s="1297"/>
      <c r="T39" s="1297"/>
      <c r="U39" s="1297"/>
      <c r="V39" s="1297"/>
      <c r="W39" s="1297"/>
      <c r="X39" s="1297"/>
      <c r="Y39" s="1297"/>
      <c r="Z39" s="1297"/>
      <c r="AA39" s="1297"/>
      <c r="AB39" s="1297"/>
      <c r="AC39" s="1297"/>
      <c r="AD39" s="1337"/>
      <c r="AE39" s="1237"/>
      <c r="AF39" s="1238"/>
      <c r="AG39" s="1238"/>
      <c r="AH39" s="1238"/>
      <c r="AI39" s="1238"/>
      <c r="AJ39" s="1238"/>
      <c r="AK39" s="1238"/>
      <c r="AL39" s="1238"/>
      <c r="AM39" s="1239"/>
      <c r="AN39" s="1365"/>
      <c r="AO39" s="1366"/>
      <c r="AP39" s="1366"/>
      <c r="AQ39" s="1366"/>
      <c r="AR39" s="1366"/>
      <c r="AS39" s="1366"/>
      <c r="AT39" s="1366"/>
      <c r="AU39" s="1366"/>
      <c r="AV39" s="1366"/>
      <c r="AW39" s="1366"/>
      <c r="AX39" s="1366"/>
      <c r="AY39" s="1366"/>
      <c r="AZ39" s="1366"/>
      <c r="BA39" s="1366"/>
      <c r="BB39" s="1367"/>
    </row>
    <row r="40" spans="2:58" ht="25.5" customHeight="1">
      <c r="C40" s="1298"/>
      <c r="D40" s="1299"/>
      <c r="E40" s="1299"/>
      <c r="F40" s="1299"/>
      <c r="G40" s="1299"/>
      <c r="H40" s="1299"/>
      <c r="I40" s="1299"/>
      <c r="J40" s="1299"/>
      <c r="K40" s="1338"/>
      <c r="L40" s="1299"/>
      <c r="M40" s="1299"/>
      <c r="N40" s="1299"/>
      <c r="O40" s="1299"/>
      <c r="P40" s="1299"/>
      <c r="Q40" s="1299"/>
      <c r="R40" s="1299"/>
      <c r="S40" s="1299"/>
      <c r="T40" s="1299"/>
      <c r="U40" s="1299"/>
      <c r="V40" s="1299"/>
      <c r="W40" s="1299"/>
      <c r="X40" s="1299"/>
      <c r="Y40" s="1299"/>
      <c r="Z40" s="1299"/>
      <c r="AA40" s="1299"/>
      <c r="AB40" s="1299"/>
      <c r="AC40" s="1299"/>
      <c r="AD40" s="1339"/>
      <c r="AE40" s="1240"/>
      <c r="AF40" s="1241"/>
      <c r="AG40" s="1241"/>
      <c r="AH40" s="1241"/>
      <c r="AI40" s="1241"/>
      <c r="AJ40" s="1241"/>
      <c r="AK40" s="1241"/>
      <c r="AL40" s="1241"/>
      <c r="AM40" s="1242"/>
      <c r="AN40" s="1365"/>
      <c r="AO40" s="1366"/>
      <c r="AP40" s="1366"/>
      <c r="AQ40" s="1366"/>
      <c r="AR40" s="1366"/>
      <c r="AS40" s="1366"/>
      <c r="AT40" s="1366"/>
      <c r="AU40" s="1366"/>
      <c r="AV40" s="1366"/>
      <c r="AW40" s="1366"/>
      <c r="AX40" s="1366"/>
      <c r="AY40" s="1366"/>
      <c r="AZ40" s="1366"/>
      <c r="BA40" s="1366"/>
      <c r="BB40" s="1367"/>
    </row>
    <row r="41" spans="2:58" ht="25.5" customHeight="1">
      <c r="C41" s="1296"/>
      <c r="D41" s="1297"/>
      <c r="E41" s="1297"/>
      <c r="F41" s="1297"/>
      <c r="G41" s="1297"/>
      <c r="H41" s="1297"/>
      <c r="I41" s="1297"/>
      <c r="J41" s="1297"/>
      <c r="K41" s="1336"/>
      <c r="L41" s="1297"/>
      <c r="M41" s="1297"/>
      <c r="N41" s="1297"/>
      <c r="O41" s="1297"/>
      <c r="P41" s="1297"/>
      <c r="Q41" s="1297"/>
      <c r="R41" s="1297"/>
      <c r="S41" s="1297"/>
      <c r="T41" s="1297"/>
      <c r="U41" s="1297"/>
      <c r="V41" s="1297"/>
      <c r="W41" s="1297"/>
      <c r="X41" s="1297"/>
      <c r="Y41" s="1297"/>
      <c r="Z41" s="1297"/>
      <c r="AA41" s="1297"/>
      <c r="AB41" s="1297"/>
      <c r="AC41" s="1297"/>
      <c r="AD41" s="1337"/>
      <c r="AE41" s="1237"/>
      <c r="AF41" s="1238"/>
      <c r="AG41" s="1238"/>
      <c r="AH41" s="1238"/>
      <c r="AI41" s="1238"/>
      <c r="AJ41" s="1238"/>
      <c r="AK41" s="1238"/>
      <c r="AL41" s="1238"/>
      <c r="AM41" s="1239"/>
      <c r="AN41" s="1365"/>
      <c r="AO41" s="1366"/>
      <c r="AP41" s="1366"/>
      <c r="AQ41" s="1366"/>
      <c r="AR41" s="1366"/>
      <c r="AS41" s="1366"/>
      <c r="AT41" s="1366"/>
      <c r="AU41" s="1366"/>
      <c r="AV41" s="1366"/>
      <c r="AW41" s="1366"/>
      <c r="AX41" s="1366"/>
      <c r="AY41" s="1366"/>
      <c r="AZ41" s="1366"/>
      <c r="BA41" s="1366"/>
      <c r="BB41" s="1367"/>
    </row>
    <row r="42" spans="2:58" ht="25.5" customHeight="1" thickBot="1">
      <c r="C42" s="1346"/>
      <c r="D42" s="1341"/>
      <c r="E42" s="1341"/>
      <c r="F42" s="1341"/>
      <c r="G42" s="1341"/>
      <c r="H42" s="1341"/>
      <c r="I42" s="1341"/>
      <c r="J42" s="1341"/>
      <c r="K42" s="1340"/>
      <c r="L42" s="1341"/>
      <c r="M42" s="1341"/>
      <c r="N42" s="1341"/>
      <c r="O42" s="1341"/>
      <c r="P42" s="1341"/>
      <c r="Q42" s="1341"/>
      <c r="R42" s="1341"/>
      <c r="S42" s="1341"/>
      <c r="T42" s="1341"/>
      <c r="U42" s="1341"/>
      <c r="V42" s="1341"/>
      <c r="W42" s="1341"/>
      <c r="X42" s="1341"/>
      <c r="Y42" s="1341"/>
      <c r="Z42" s="1341"/>
      <c r="AA42" s="1341"/>
      <c r="AB42" s="1341"/>
      <c r="AC42" s="1341"/>
      <c r="AD42" s="1342"/>
      <c r="AE42" s="1350"/>
      <c r="AF42" s="1351"/>
      <c r="AG42" s="1351"/>
      <c r="AH42" s="1351"/>
      <c r="AI42" s="1351"/>
      <c r="AJ42" s="1351"/>
      <c r="AK42" s="1351"/>
      <c r="AL42" s="1351"/>
      <c r="AM42" s="1352"/>
      <c r="AN42" s="1368"/>
      <c r="AO42" s="1369"/>
      <c r="AP42" s="1369"/>
      <c r="AQ42" s="1369"/>
      <c r="AR42" s="1369"/>
      <c r="AS42" s="1369"/>
      <c r="AT42" s="1369"/>
      <c r="AU42" s="1369"/>
      <c r="AV42" s="1369"/>
      <c r="AW42" s="1369"/>
      <c r="AX42" s="1369"/>
      <c r="AY42" s="1369"/>
      <c r="AZ42" s="1369"/>
      <c r="BA42" s="1369"/>
      <c r="BB42" s="1370"/>
    </row>
    <row r="43" spans="2:58" ht="6" customHeight="1">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row>
    <row r="44" spans="2:58" ht="14.25" customHeight="1">
      <c r="B44" s="27"/>
      <c r="D44" s="198" t="s">
        <v>702</v>
      </c>
      <c r="E44" s="206"/>
      <c r="F44" s="206"/>
      <c r="G44" s="206"/>
      <c r="H44" s="206"/>
      <c r="I44" s="206"/>
      <c r="K44" s="27"/>
      <c r="L44" s="27"/>
      <c r="M44" s="27"/>
      <c r="N44" s="27"/>
      <c r="O44" s="27"/>
      <c r="P44" s="27"/>
      <c r="Q44" s="27"/>
      <c r="R44" s="27"/>
      <c r="S44" s="27"/>
      <c r="T44" s="27"/>
      <c r="U44" s="27"/>
      <c r="V44" s="27"/>
      <c r="W44" s="27"/>
      <c r="X44" s="27"/>
      <c r="Y44" s="27"/>
      <c r="Z44" s="27"/>
      <c r="AA44" s="27"/>
      <c r="AB44" s="27"/>
      <c r="AC44" s="27"/>
      <c r="AD44" s="207"/>
      <c r="AE44" s="27"/>
      <c r="AF44" s="27"/>
      <c r="AH44" s="198"/>
      <c r="AI44" s="198"/>
      <c r="AJ44" s="198"/>
      <c r="AK44" s="198"/>
      <c r="AL44" s="198"/>
      <c r="AM44" s="198"/>
      <c r="AN44" s="198"/>
      <c r="AO44" s="198"/>
      <c r="AP44" s="198"/>
      <c r="AQ44" s="198"/>
      <c r="AR44" s="198"/>
      <c r="AS44" s="198"/>
      <c r="AT44" s="198"/>
      <c r="AU44" s="198"/>
      <c r="AV44" s="198"/>
      <c r="BB44" s="27"/>
    </row>
    <row r="45" spans="2:58" ht="3.75" customHeight="1" thickBot="1">
      <c r="B45" s="27"/>
      <c r="C45" s="206"/>
      <c r="D45" s="206"/>
      <c r="E45" s="206"/>
      <c r="F45" s="206"/>
      <c r="G45" s="206"/>
      <c r="H45" s="206"/>
      <c r="I45" s="206"/>
      <c r="J45" s="27"/>
      <c r="K45" s="27"/>
      <c r="L45" s="27"/>
      <c r="M45" s="27"/>
      <c r="N45" s="27"/>
      <c r="O45" s="27"/>
      <c r="P45" s="27"/>
      <c r="Q45" s="27"/>
      <c r="R45" s="27"/>
      <c r="S45" s="27"/>
      <c r="T45" s="27"/>
      <c r="U45" s="27"/>
      <c r="V45" s="27"/>
      <c r="W45" s="27"/>
      <c r="X45" s="27"/>
      <c r="Y45" s="27"/>
      <c r="Z45" s="27"/>
      <c r="AA45" s="27"/>
      <c r="AB45" s="27"/>
      <c r="AC45" s="27"/>
      <c r="AD45" s="27"/>
      <c r="AE45" s="27"/>
      <c r="AF45" s="27"/>
      <c r="AG45" s="27"/>
      <c r="BB45" s="27"/>
    </row>
    <row r="46" spans="2:58" ht="9.9499999999999993" customHeight="1">
      <c r="D46" s="1353" t="s">
        <v>703</v>
      </c>
      <c r="E46" s="1354"/>
      <c r="F46" s="1359" t="s">
        <v>779</v>
      </c>
      <c r="G46" s="1360"/>
      <c r="H46" s="1360"/>
      <c r="I46" s="1360"/>
      <c r="J46" s="1360"/>
      <c r="K46" s="1360"/>
      <c r="L46" s="1360"/>
      <c r="M46" s="1360"/>
      <c r="N46" s="1361"/>
      <c r="O46" s="1371" t="s">
        <v>705</v>
      </c>
      <c r="P46" s="1360"/>
      <c r="Q46" s="1360"/>
      <c r="R46" s="1360"/>
      <c r="S46" s="1360"/>
      <c r="T46" s="1360"/>
      <c r="U46" s="1360"/>
      <c r="V46" s="1360"/>
      <c r="W46" s="1360"/>
      <c r="X46" s="1360"/>
      <c r="Y46" s="1372"/>
      <c r="AB46" s="1309" t="s">
        <v>706</v>
      </c>
      <c r="AC46" s="1310"/>
      <c r="AD46" s="1310"/>
      <c r="AE46" s="1311"/>
      <c r="AF46" s="1359" t="s">
        <v>704</v>
      </c>
      <c r="AG46" s="1360"/>
      <c r="AH46" s="1360"/>
      <c r="AI46" s="1360"/>
      <c r="AJ46" s="1360"/>
      <c r="AK46" s="1360"/>
      <c r="AL46" s="1360"/>
      <c r="AM46" s="1360"/>
      <c r="AN46" s="1360"/>
      <c r="AO46" s="1360"/>
      <c r="AP46" s="1360"/>
      <c r="AQ46" s="1371" t="s">
        <v>705</v>
      </c>
      <c r="AR46" s="1360"/>
      <c r="AS46" s="1360"/>
      <c r="AT46" s="1360"/>
      <c r="AU46" s="1360"/>
      <c r="AV46" s="1360"/>
      <c r="AW46" s="1360"/>
      <c r="AX46" s="1360"/>
      <c r="AY46" s="1360"/>
      <c r="AZ46" s="1360"/>
      <c r="BA46" s="1372"/>
    </row>
    <row r="47" spans="2:58" ht="9.9499999999999993" customHeight="1">
      <c r="D47" s="1355"/>
      <c r="E47" s="1356"/>
      <c r="F47" s="1362"/>
      <c r="G47" s="1363"/>
      <c r="H47" s="1363"/>
      <c r="I47" s="1363"/>
      <c r="J47" s="1363"/>
      <c r="K47" s="1363"/>
      <c r="L47" s="1363"/>
      <c r="M47" s="1363"/>
      <c r="N47" s="1364"/>
      <c r="O47" s="1373"/>
      <c r="P47" s="1363"/>
      <c r="Q47" s="1363"/>
      <c r="R47" s="1363"/>
      <c r="S47" s="1363"/>
      <c r="T47" s="1363"/>
      <c r="U47" s="1363"/>
      <c r="V47" s="1363"/>
      <c r="W47" s="1363"/>
      <c r="X47" s="1363"/>
      <c r="Y47" s="1374"/>
      <c r="AB47" s="1312"/>
      <c r="AC47" s="1313"/>
      <c r="AD47" s="1313"/>
      <c r="AE47" s="1314"/>
      <c r="AF47" s="1362"/>
      <c r="AG47" s="1363"/>
      <c r="AH47" s="1363"/>
      <c r="AI47" s="1363"/>
      <c r="AJ47" s="1363"/>
      <c r="AK47" s="1363"/>
      <c r="AL47" s="1363"/>
      <c r="AM47" s="1363"/>
      <c r="AN47" s="1363"/>
      <c r="AO47" s="1363"/>
      <c r="AP47" s="1363"/>
      <c r="AQ47" s="1373"/>
      <c r="AR47" s="1363"/>
      <c r="AS47" s="1363"/>
      <c r="AT47" s="1363"/>
      <c r="AU47" s="1363"/>
      <c r="AV47" s="1363"/>
      <c r="AW47" s="1363"/>
      <c r="AX47" s="1363"/>
      <c r="AY47" s="1363"/>
      <c r="AZ47" s="1363"/>
      <c r="BA47" s="1374"/>
    </row>
    <row r="48" spans="2:58" ht="11.25" customHeight="1">
      <c r="D48" s="1355"/>
      <c r="E48" s="1356"/>
      <c r="F48" s="1333" t="s">
        <v>707</v>
      </c>
      <c r="G48" s="1318"/>
      <c r="H48" s="1318"/>
      <c r="I48" s="1318"/>
      <c r="J48" s="1318"/>
      <c r="K48" s="1318"/>
      <c r="L48" s="1318"/>
      <c r="M48" s="1318"/>
      <c r="N48" s="1319"/>
      <c r="O48" s="1330" t="s">
        <v>708</v>
      </c>
      <c r="P48" s="1318"/>
      <c r="Q48" s="1324"/>
      <c r="R48" s="1324"/>
      <c r="S48" s="1324"/>
      <c r="T48" s="1324"/>
      <c r="U48" s="1324"/>
      <c r="V48" s="1324"/>
      <c r="W48" s="1324"/>
      <c r="X48" s="1324"/>
      <c r="Y48" s="1325"/>
      <c r="AB48" s="1312"/>
      <c r="AC48" s="1313"/>
      <c r="AD48" s="1313"/>
      <c r="AE48" s="1314"/>
      <c r="AF48" s="1333" t="s">
        <v>707</v>
      </c>
      <c r="AG48" s="1318"/>
      <c r="AH48" s="1324"/>
      <c r="AI48" s="1324"/>
      <c r="AJ48" s="1324"/>
      <c r="AK48" s="1324"/>
      <c r="AL48" s="1324"/>
      <c r="AM48" s="1324"/>
      <c r="AN48" s="1324"/>
      <c r="AO48" s="1324"/>
      <c r="AP48" s="1347"/>
      <c r="AQ48" s="1330" t="s">
        <v>708</v>
      </c>
      <c r="AR48" s="1318"/>
      <c r="AS48" s="1375"/>
      <c r="AT48" s="1375"/>
      <c r="AU48" s="1375"/>
      <c r="AV48" s="1375"/>
      <c r="AW48" s="1375"/>
      <c r="AX48" s="1375"/>
      <c r="AY48" s="1375"/>
      <c r="AZ48" s="1375"/>
      <c r="BA48" s="1376"/>
      <c r="BB48" s="27"/>
      <c r="BF48" s="260" t="s">
        <v>901</v>
      </c>
    </row>
    <row r="49" spans="2:60" ht="7.5" customHeight="1">
      <c r="D49" s="1355"/>
      <c r="E49" s="1356"/>
      <c r="F49" s="1334"/>
      <c r="G49" s="1320"/>
      <c r="H49" s="1320"/>
      <c r="I49" s="1320"/>
      <c r="J49" s="1320"/>
      <c r="K49" s="1320"/>
      <c r="L49" s="1320"/>
      <c r="M49" s="1320"/>
      <c r="N49" s="1321"/>
      <c r="O49" s="1331"/>
      <c r="P49" s="1320"/>
      <c r="Q49" s="1326"/>
      <c r="R49" s="1326"/>
      <c r="S49" s="1326"/>
      <c r="T49" s="1326"/>
      <c r="U49" s="1326"/>
      <c r="V49" s="1326"/>
      <c r="W49" s="1326"/>
      <c r="X49" s="1326"/>
      <c r="Y49" s="1327"/>
      <c r="AB49" s="1312"/>
      <c r="AC49" s="1313"/>
      <c r="AD49" s="1313"/>
      <c r="AE49" s="1314"/>
      <c r="AF49" s="1334"/>
      <c r="AG49" s="1320"/>
      <c r="AH49" s="1326"/>
      <c r="AI49" s="1326"/>
      <c r="AJ49" s="1326"/>
      <c r="AK49" s="1326"/>
      <c r="AL49" s="1326"/>
      <c r="AM49" s="1326"/>
      <c r="AN49" s="1326"/>
      <c r="AO49" s="1326"/>
      <c r="AP49" s="1348"/>
      <c r="AQ49" s="1331"/>
      <c r="AR49" s="1320"/>
      <c r="AS49" s="1377"/>
      <c r="AT49" s="1377"/>
      <c r="AU49" s="1377"/>
      <c r="AV49" s="1377"/>
      <c r="AW49" s="1377"/>
      <c r="AX49" s="1377"/>
      <c r="AY49" s="1377"/>
      <c r="AZ49" s="1377"/>
      <c r="BA49" s="1378"/>
      <c r="BB49" s="27"/>
    </row>
    <row r="50" spans="2:60" ht="7.5" customHeight="1">
      <c r="D50" s="1355"/>
      <c r="E50" s="1356"/>
      <c r="F50" s="1334"/>
      <c r="G50" s="1320"/>
      <c r="H50" s="1320"/>
      <c r="I50" s="1320"/>
      <c r="J50" s="1320"/>
      <c r="K50" s="1320"/>
      <c r="L50" s="1320"/>
      <c r="M50" s="1320"/>
      <c r="N50" s="1321"/>
      <c r="O50" s="1331"/>
      <c r="P50" s="1320"/>
      <c r="Q50" s="1326"/>
      <c r="R50" s="1326"/>
      <c r="S50" s="1326"/>
      <c r="T50" s="1326"/>
      <c r="U50" s="1326"/>
      <c r="V50" s="1326"/>
      <c r="W50" s="1326"/>
      <c r="X50" s="1326"/>
      <c r="Y50" s="1327"/>
      <c r="AB50" s="1312"/>
      <c r="AC50" s="1313"/>
      <c r="AD50" s="1313"/>
      <c r="AE50" s="1314"/>
      <c r="AF50" s="1334"/>
      <c r="AG50" s="1320"/>
      <c r="AH50" s="1326"/>
      <c r="AI50" s="1326"/>
      <c r="AJ50" s="1326"/>
      <c r="AK50" s="1326"/>
      <c r="AL50" s="1326"/>
      <c r="AM50" s="1326"/>
      <c r="AN50" s="1326"/>
      <c r="AO50" s="1326"/>
      <c r="AP50" s="1348"/>
      <c r="AQ50" s="1331"/>
      <c r="AR50" s="1320"/>
      <c r="AS50" s="1377"/>
      <c r="AT50" s="1377"/>
      <c r="AU50" s="1377"/>
      <c r="AV50" s="1377"/>
      <c r="AW50" s="1377"/>
      <c r="AX50" s="1377"/>
      <c r="AY50" s="1377"/>
      <c r="AZ50" s="1377"/>
      <c r="BA50" s="1378"/>
      <c r="BB50" s="27"/>
    </row>
    <row r="51" spans="2:60" ht="11.25" customHeight="1">
      <c r="D51" s="1355"/>
      <c r="E51" s="1356"/>
      <c r="F51" s="1334"/>
      <c r="G51" s="1320"/>
      <c r="H51" s="1320"/>
      <c r="I51" s="1320"/>
      <c r="J51" s="1320"/>
      <c r="K51" s="1320"/>
      <c r="L51" s="1320"/>
      <c r="M51" s="1320"/>
      <c r="N51" s="1321"/>
      <c r="O51" s="1331"/>
      <c r="P51" s="1320"/>
      <c r="Q51" s="1326"/>
      <c r="R51" s="1326"/>
      <c r="S51" s="1326"/>
      <c r="T51" s="1326"/>
      <c r="U51" s="1326"/>
      <c r="V51" s="1326"/>
      <c r="W51" s="1326"/>
      <c r="X51" s="1326"/>
      <c r="Y51" s="1327"/>
      <c r="AB51" s="1312"/>
      <c r="AC51" s="1313"/>
      <c r="AD51" s="1313"/>
      <c r="AE51" s="1314"/>
      <c r="AF51" s="1334"/>
      <c r="AG51" s="1320"/>
      <c r="AH51" s="1326"/>
      <c r="AI51" s="1326"/>
      <c r="AJ51" s="1326"/>
      <c r="AK51" s="1326"/>
      <c r="AL51" s="1326"/>
      <c r="AM51" s="1326"/>
      <c r="AN51" s="1326"/>
      <c r="AO51" s="1326"/>
      <c r="AP51" s="1348"/>
      <c r="AQ51" s="1331"/>
      <c r="AR51" s="1320"/>
      <c r="AS51" s="1377"/>
      <c r="AT51" s="1377"/>
      <c r="AU51" s="1377"/>
      <c r="AV51" s="1377"/>
      <c r="AW51" s="1377"/>
      <c r="AX51" s="1377"/>
      <c r="AY51" s="1377"/>
      <c r="AZ51" s="1377"/>
      <c r="BA51" s="1378"/>
      <c r="BB51" s="27"/>
    </row>
    <row r="52" spans="2:60" ht="11.25" customHeight="1">
      <c r="D52" s="1355"/>
      <c r="E52" s="1356"/>
      <c r="F52" s="1334"/>
      <c r="G52" s="1320"/>
      <c r="H52" s="1320"/>
      <c r="I52" s="1320"/>
      <c r="J52" s="1320"/>
      <c r="K52" s="1320"/>
      <c r="L52" s="1320"/>
      <c r="M52" s="1320"/>
      <c r="N52" s="1321"/>
      <c r="O52" s="1331"/>
      <c r="P52" s="1320"/>
      <c r="Q52" s="1326"/>
      <c r="R52" s="1326"/>
      <c r="S52" s="1326"/>
      <c r="T52" s="1326"/>
      <c r="U52" s="1326"/>
      <c r="V52" s="1326"/>
      <c r="W52" s="1326"/>
      <c r="X52" s="1326"/>
      <c r="Y52" s="1327"/>
      <c r="AB52" s="1312"/>
      <c r="AC52" s="1313"/>
      <c r="AD52" s="1313"/>
      <c r="AE52" s="1314"/>
      <c r="AF52" s="1334"/>
      <c r="AG52" s="1320"/>
      <c r="AH52" s="1326"/>
      <c r="AI52" s="1326"/>
      <c r="AJ52" s="1326"/>
      <c r="AK52" s="1326"/>
      <c r="AL52" s="1326"/>
      <c r="AM52" s="1326"/>
      <c r="AN52" s="1326"/>
      <c r="AO52" s="1326"/>
      <c r="AP52" s="1348"/>
      <c r="AQ52" s="1331"/>
      <c r="AR52" s="1320"/>
      <c r="AS52" s="1377"/>
      <c r="AT52" s="1377"/>
      <c r="AU52" s="1377"/>
      <c r="AV52" s="1377"/>
      <c r="AW52" s="1377"/>
      <c r="AX52" s="1377"/>
      <c r="AY52" s="1377"/>
      <c r="AZ52" s="1377"/>
      <c r="BA52" s="1378"/>
      <c r="BB52" s="27"/>
    </row>
    <row r="53" spans="2:60" ht="11.25" customHeight="1">
      <c r="D53" s="1355"/>
      <c r="E53" s="1356"/>
      <c r="F53" s="1334"/>
      <c r="G53" s="1320"/>
      <c r="H53" s="1320"/>
      <c r="I53" s="1320"/>
      <c r="J53" s="1320"/>
      <c r="K53" s="1320"/>
      <c r="L53" s="1320"/>
      <c r="M53" s="1320"/>
      <c r="N53" s="1321"/>
      <c r="O53" s="1331"/>
      <c r="P53" s="1320"/>
      <c r="Q53" s="1326"/>
      <c r="R53" s="1326"/>
      <c r="S53" s="1326"/>
      <c r="T53" s="1326"/>
      <c r="U53" s="1326"/>
      <c r="V53" s="1326"/>
      <c r="W53" s="1326"/>
      <c r="X53" s="1326"/>
      <c r="Y53" s="1327"/>
      <c r="AB53" s="1312"/>
      <c r="AC53" s="1313"/>
      <c r="AD53" s="1313"/>
      <c r="AE53" s="1314"/>
      <c r="AF53" s="1334"/>
      <c r="AG53" s="1320"/>
      <c r="AH53" s="1326"/>
      <c r="AI53" s="1326"/>
      <c r="AJ53" s="1326"/>
      <c r="AK53" s="1326"/>
      <c r="AL53" s="1326"/>
      <c r="AM53" s="1326"/>
      <c r="AN53" s="1326"/>
      <c r="AO53" s="1326"/>
      <c r="AP53" s="1348"/>
      <c r="AQ53" s="1331"/>
      <c r="AR53" s="1320"/>
      <c r="AS53" s="1377"/>
      <c r="AT53" s="1377"/>
      <c r="AU53" s="1377"/>
      <c r="AV53" s="1377"/>
      <c r="AW53" s="1377"/>
      <c r="AX53" s="1377"/>
      <c r="AY53" s="1377"/>
      <c r="AZ53" s="1377"/>
      <c r="BA53" s="1378"/>
      <c r="BB53" s="27"/>
    </row>
    <row r="54" spans="2:60" ht="11.25" customHeight="1" thickBot="1">
      <c r="D54" s="1357"/>
      <c r="E54" s="1358"/>
      <c r="F54" s="1335"/>
      <c r="G54" s="1322"/>
      <c r="H54" s="1322"/>
      <c r="I54" s="1322"/>
      <c r="J54" s="1322"/>
      <c r="K54" s="1322"/>
      <c r="L54" s="1322"/>
      <c r="M54" s="1322"/>
      <c r="N54" s="1323"/>
      <c r="O54" s="1332"/>
      <c r="P54" s="1322"/>
      <c r="Q54" s="1328"/>
      <c r="R54" s="1328"/>
      <c r="S54" s="1328"/>
      <c r="T54" s="1328"/>
      <c r="U54" s="1328"/>
      <c r="V54" s="1328"/>
      <c r="W54" s="1328"/>
      <c r="X54" s="1328"/>
      <c r="Y54" s="1329"/>
      <c r="AB54" s="1315"/>
      <c r="AC54" s="1316"/>
      <c r="AD54" s="1316"/>
      <c r="AE54" s="1317"/>
      <c r="AF54" s="1335"/>
      <c r="AG54" s="1322"/>
      <c r="AH54" s="1328"/>
      <c r="AI54" s="1328"/>
      <c r="AJ54" s="1328"/>
      <c r="AK54" s="1328"/>
      <c r="AL54" s="1328"/>
      <c r="AM54" s="1328"/>
      <c r="AN54" s="1328"/>
      <c r="AO54" s="1328"/>
      <c r="AP54" s="1349"/>
      <c r="AQ54" s="1332"/>
      <c r="AR54" s="1322"/>
      <c r="AS54" s="1379"/>
      <c r="AT54" s="1379"/>
      <c r="AU54" s="1379"/>
      <c r="AV54" s="1379"/>
      <c r="AW54" s="1379"/>
      <c r="AX54" s="1379"/>
      <c r="AY54" s="1379"/>
      <c r="AZ54" s="1379"/>
      <c r="BA54" s="1380"/>
      <c r="BB54" s="27"/>
    </row>
    <row r="55" spans="2:60" ht="6.75" customHeight="1">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9"/>
      <c r="BB55" s="209"/>
      <c r="BG55" s="210"/>
      <c r="BH55" s="210"/>
    </row>
    <row r="56" spans="2:60" ht="8.25" customHeight="1">
      <c r="B56" s="1345" t="s">
        <v>895</v>
      </c>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c r="AI56" s="1345"/>
      <c r="AJ56" s="1345"/>
      <c r="AK56" s="1345"/>
      <c r="AL56" s="1345"/>
      <c r="AM56" s="1345"/>
      <c r="AN56" s="1345"/>
      <c r="AO56" s="1345"/>
      <c r="AP56" s="1345"/>
      <c r="AQ56" s="1345"/>
      <c r="AR56" s="1345"/>
      <c r="AS56" s="1345"/>
      <c r="AT56" s="1345"/>
      <c r="AU56" s="1345"/>
      <c r="AV56" s="1345"/>
      <c r="AW56" s="1345"/>
      <c r="AX56" s="1345"/>
      <c r="AY56" s="1345"/>
      <c r="AZ56" s="1345"/>
      <c r="BA56" s="1345"/>
      <c r="BB56" s="1345"/>
      <c r="BG56" s="210"/>
      <c r="BH56" s="210"/>
    </row>
    <row r="57" spans="2:60" ht="8.25" customHeight="1">
      <c r="B57" s="1345"/>
      <c r="C57" s="1345"/>
      <c r="D57" s="1345"/>
      <c r="E57" s="1345"/>
      <c r="F57" s="1345"/>
      <c r="G57" s="1345"/>
      <c r="H57" s="1345"/>
      <c r="I57" s="1345"/>
      <c r="J57" s="1345"/>
      <c r="K57" s="1345"/>
      <c r="L57" s="1345"/>
      <c r="M57" s="1345"/>
      <c r="N57" s="1345"/>
      <c r="O57" s="1345"/>
      <c r="P57" s="1345"/>
      <c r="Q57" s="1345"/>
      <c r="R57" s="1345"/>
      <c r="S57" s="1345"/>
      <c r="T57" s="1345"/>
      <c r="U57" s="1345"/>
      <c r="V57" s="1345"/>
      <c r="W57" s="1345"/>
      <c r="X57" s="1345"/>
      <c r="Y57" s="1345"/>
      <c r="Z57" s="1345"/>
      <c r="AA57" s="1345"/>
      <c r="AB57" s="1345"/>
      <c r="AC57" s="1345"/>
      <c r="AD57" s="1345"/>
      <c r="AE57" s="1345"/>
      <c r="AF57" s="1345"/>
      <c r="AG57" s="1345"/>
      <c r="AH57" s="1345"/>
      <c r="AI57" s="1345"/>
      <c r="AJ57" s="1345"/>
      <c r="AK57" s="1345"/>
      <c r="AL57" s="1345"/>
      <c r="AM57" s="1345"/>
      <c r="AN57" s="1345"/>
      <c r="AO57" s="1345"/>
      <c r="AP57" s="1345"/>
      <c r="AQ57" s="1345"/>
      <c r="AR57" s="1345"/>
      <c r="AS57" s="1345"/>
      <c r="AT57" s="1345"/>
      <c r="AU57" s="1345"/>
      <c r="AV57" s="1345"/>
      <c r="AW57" s="1345"/>
      <c r="AX57" s="1345"/>
      <c r="AY57" s="1345"/>
      <c r="AZ57" s="1345"/>
      <c r="BA57" s="1345"/>
      <c r="BB57" s="1345"/>
      <c r="BC57" s="211"/>
    </row>
    <row r="58" spans="2:60" ht="8.25" customHeight="1" thickBot="1">
      <c r="B58" s="1345"/>
      <c r="C58" s="1345"/>
      <c r="D58" s="1345"/>
      <c r="E58" s="1345"/>
      <c r="F58" s="1345"/>
      <c r="G58" s="1345"/>
      <c r="H58" s="1345"/>
      <c r="I58" s="1345"/>
      <c r="J58" s="1345"/>
      <c r="K58" s="1345"/>
      <c r="L58" s="1345"/>
      <c r="M58" s="1345"/>
      <c r="N58" s="1345"/>
      <c r="O58" s="1345"/>
      <c r="P58" s="1345"/>
      <c r="Q58" s="1345"/>
      <c r="R58" s="1345"/>
      <c r="S58" s="1345"/>
      <c r="T58" s="1345"/>
      <c r="U58" s="1345"/>
      <c r="V58" s="1345"/>
      <c r="W58" s="1345"/>
      <c r="X58" s="1345"/>
      <c r="Y58" s="1345"/>
      <c r="Z58" s="1345"/>
      <c r="AA58" s="1345"/>
      <c r="AB58" s="1345"/>
      <c r="AC58" s="1345"/>
      <c r="AD58" s="1345"/>
      <c r="AE58" s="1345"/>
      <c r="AF58" s="1345"/>
      <c r="AG58" s="1345"/>
      <c r="AH58" s="1345"/>
      <c r="AI58" s="1345"/>
      <c r="AJ58" s="1345"/>
      <c r="AK58" s="1345"/>
      <c r="AL58" s="1345"/>
      <c r="AM58" s="1345"/>
      <c r="AN58" s="1345"/>
      <c r="AO58" s="1345"/>
      <c r="AP58" s="1345"/>
      <c r="AQ58" s="1345"/>
      <c r="AR58" s="1345"/>
      <c r="AS58" s="1345"/>
      <c r="AT58" s="1345"/>
      <c r="AU58" s="1345"/>
      <c r="AV58" s="1345"/>
      <c r="AW58" s="1345"/>
      <c r="AX58" s="1345"/>
      <c r="AY58" s="1345"/>
      <c r="AZ58" s="1345"/>
      <c r="BA58" s="1345"/>
      <c r="BB58" s="1345"/>
    </row>
    <row r="59" spans="2:60" ht="12.75" customHeight="1">
      <c r="B59" s="373"/>
      <c r="C59" s="1441" t="s">
        <v>709</v>
      </c>
      <c r="D59" s="1442"/>
      <c r="E59" s="1442"/>
      <c r="F59" s="1442"/>
      <c r="G59" s="1442"/>
      <c r="H59" s="1442" t="s">
        <v>896</v>
      </c>
      <c r="I59" s="1442"/>
      <c r="J59" s="1442"/>
      <c r="K59" s="1442"/>
      <c r="L59" s="1442"/>
      <c r="M59" s="1442"/>
      <c r="N59" s="1442"/>
      <c r="O59" s="1442"/>
      <c r="P59" s="1442"/>
      <c r="Q59" s="1442"/>
      <c r="R59" s="1442"/>
      <c r="S59" s="1442"/>
      <c r="T59" s="1442"/>
      <c r="U59" s="1442"/>
      <c r="V59" s="1442"/>
      <c r="W59" s="1442"/>
      <c r="X59" s="1442"/>
      <c r="Y59" s="1442"/>
      <c r="Z59" s="1442"/>
      <c r="AA59" s="1442"/>
      <c r="AB59" s="1442"/>
      <c r="AC59" s="1442"/>
      <c r="AD59" s="1432" t="s">
        <v>897</v>
      </c>
      <c r="AE59" s="1433"/>
      <c r="AF59" s="1433"/>
      <c r="AG59" s="1433"/>
      <c r="AH59" s="1433"/>
      <c r="AI59" s="1433"/>
      <c r="AJ59" s="1433"/>
      <c r="AK59" s="1433"/>
      <c r="AL59" s="1433"/>
      <c r="AM59" s="1433"/>
      <c r="AN59" s="1433" t="s">
        <v>898</v>
      </c>
      <c r="AO59" s="1433"/>
      <c r="AP59" s="1433"/>
      <c r="AQ59" s="1433"/>
      <c r="AR59" s="1433"/>
      <c r="AS59" s="1433"/>
      <c r="AT59" s="1433"/>
      <c r="AU59" s="1433"/>
      <c r="AV59" s="1433"/>
      <c r="AW59" s="1433" t="s">
        <v>899</v>
      </c>
      <c r="AX59" s="1433"/>
      <c r="AY59" s="1433"/>
      <c r="AZ59" s="1433"/>
      <c r="BA59" s="1433"/>
      <c r="BB59" s="1433"/>
      <c r="BC59" s="1434"/>
    </row>
    <row r="60" spans="2:60" ht="33.75" customHeight="1">
      <c r="B60" s="374"/>
      <c r="C60" s="1435"/>
      <c r="D60" s="1436"/>
      <c r="E60" s="1436"/>
      <c r="F60" s="1436"/>
      <c r="G60" s="1436"/>
      <c r="H60" s="1437"/>
      <c r="I60" s="1437"/>
      <c r="J60" s="1437"/>
      <c r="K60" s="1437"/>
      <c r="L60" s="1437"/>
      <c r="M60" s="1437"/>
      <c r="N60" s="1437"/>
      <c r="O60" s="1437"/>
      <c r="P60" s="1437"/>
      <c r="Q60" s="1437"/>
      <c r="R60" s="1437"/>
      <c r="S60" s="1437"/>
      <c r="T60" s="1437"/>
      <c r="U60" s="1437"/>
      <c r="V60" s="1437"/>
      <c r="W60" s="1437"/>
      <c r="X60" s="1437"/>
      <c r="Y60" s="1437"/>
      <c r="Z60" s="1437"/>
      <c r="AA60" s="1437"/>
      <c r="AB60" s="1437"/>
      <c r="AC60" s="1437"/>
      <c r="AD60" s="1438"/>
      <c r="AE60" s="1439"/>
      <c r="AF60" s="1439"/>
      <c r="AG60" s="1439"/>
      <c r="AH60" s="1439"/>
      <c r="AI60" s="1439"/>
      <c r="AJ60" s="1439"/>
      <c r="AK60" s="1439"/>
      <c r="AL60" s="1439"/>
      <c r="AM60" s="1439"/>
      <c r="AN60" s="1439"/>
      <c r="AO60" s="1439"/>
      <c r="AP60" s="1439"/>
      <c r="AQ60" s="1439"/>
      <c r="AR60" s="1439"/>
      <c r="AS60" s="1439"/>
      <c r="AT60" s="1439"/>
      <c r="AU60" s="1439"/>
      <c r="AV60" s="1439"/>
      <c r="AW60" s="1439"/>
      <c r="AX60" s="1439"/>
      <c r="AY60" s="1439"/>
      <c r="AZ60" s="1439"/>
      <c r="BA60" s="1439"/>
      <c r="BB60" s="1439"/>
      <c r="BC60" s="1440"/>
    </row>
    <row r="61" spans="2:60" ht="33.75" customHeight="1">
      <c r="B61" s="374"/>
      <c r="C61" s="1435"/>
      <c r="D61" s="1436"/>
      <c r="E61" s="1436"/>
      <c r="F61" s="1436"/>
      <c r="G61" s="1436"/>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8"/>
      <c r="AE61" s="1439"/>
      <c r="AF61" s="1439"/>
      <c r="AG61" s="1439"/>
      <c r="AH61" s="1439"/>
      <c r="AI61" s="1439"/>
      <c r="AJ61" s="1439"/>
      <c r="AK61" s="1439"/>
      <c r="AL61" s="1439"/>
      <c r="AM61" s="1439"/>
      <c r="AN61" s="1439"/>
      <c r="AO61" s="1439"/>
      <c r="AP61" s="1439"/>
      <c r="AQ61" s="1439"/>
      <c r="AR61" s="1439"/>
      <c r="AS61" s="1439"/>
      <c r="AT61" s="1439"/>
      <c r="AU61" s="1439"/>
      <c r="AV61" s="1439"/>
      <c r="AW61" s="1439"/>
      <c r="AX61" s="1439"/>
      <c r="AY61" s="1439"/>
      <c r="AZ61" s="1439"/>
      <c r="BA61" s="1439"/>
      <c r="BB61" s="1439"/>
      <c r="BC61" s="1440"/>
    </row>
    <row r="62" spans="2:60" ht="33.75" customHeight="1" thickBot="1">
      <c r="B62" s="374"/>
      <c r="C62" s="1443"/>
      <c r="D62" s="1444"/>
      <c r="E62" s="1444"/>
      <c r="F62" s="1444"/>
      <c r="G62" s="1444"/>
      <c r="H62" s="1445"/>
      <c r="I62" s="1445"/>
      <c r="J62" s="1445"/>
      <c r="K62" s="1445"/>
      <c r="L62" s="1445"/>
      <c r="M62" s="1445"/>
      <c r="N62" s="1445"/>
      <c r="O62" s="1445"/>
      <c r="P62" s="1445"/>
      <c r="Q62" s="1445"/>
      <c r="R62" s="1445"/>
      <c r="S62" s="1445"/>
      <c r="T62" s="1445"/>
      <c r="U62" s="1445"/>
      <c r="V62" s="1445"/>
      <c r="W62" s="1445"/>
      <c r="X62" s="1445"/>
      <c r="Y62" s="1445"/>
      <c r="Z62" s="1445"/>
      <c r="AA62" s="1445"/>
      <c r="AB62" s="1445"/>
      <c r="AC62" s="1445"/>
      <c r="AD62" s="1446"/>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8"/>
    </row>
    <row r="63" spans="2:60" ht="5.25" customHeight="1">
      <c r="B63" s="212"/>
      <c r="C63" s="213"/>
      <c r="D63" s="213"/>
      <c r="E63" s="214"/>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6"/>
      <c r="AL63" s="216"/>
      <c r="AM63" s="216"/>
      <c r="AN63" s="215"/>
      <c r="AO63" s="215"/>
      <c r="AP63" s="215"/>
      <c r="AQ63" s="215"/>
      <c r="AR63" s="215"/>
      <c r="AS63" s="215"/>
      <c r="AT63" s="215"/>
      <c r="AU63" s="215"/>
      <c r="AV63" s="215"/>
      <c r="AW63" s="215"/>
      <c r="AX63" s="215"/>
      <c r="AY63" s="215"/>
      <c r="AZ63" s="215"/>
      <c r="BA63" s="215"/>
      <c r="BB63" s="215"/>
      <c r="BC63" s="215"/>
      <c r="BD63" s="215"/>
    </row>
    <row r="64" spans="2:60" ht="3" customHeight="1">
      <c r="B64" s="217"/>
      <c r="C64" s="218"/>
      <c r="D64" s="218"/>
      <c r="E64" s="198"/>
      <c r="AK64" s="219"/>
      <c r="AL64" s="219"/>
      <c r="AM64" s="219"/>
    </row>
    <row r="65" spans="2:58" s="221" customFormat="1" ht="11.25" customHeight="1">
      <c r="B65" s="375" t="s">
        <v>900</v>
      </c>
      <c r="C65" s="220"/>
      <c r="D65" s="220"/>
      <c r="G65" s="222"/>
      <c r="H65" s="222"/>
      <c r="I65" s="222"/>
      <c r="J65" s="222"/>
      <c r="N65" s="222"/>
      <c r="P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F65" s="260" t="s">
        <v>902</v>
      </c>
    </row>
    <row r="66" spans="2:58" s="221" customFormat="1" ht="11.25" customHeight="1">
      <c r="B66" s="363"/>
      <c r="C66" s="220"/>
      <c r="D66" s="220"/>
      <c r="G66" s="223"/>
      <c r="H66" s="223"/>
      <c r="I66" s="223"/>
      <c r="J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row>
    <row r="67" spans="2:58" s="221" customFormat="1" ht="12" customHeight="1">
      <c r="B67" s="222"/>
      <c r="C67" s="220"/>
      <c r="D67" s="220"/>
      <c r="F67" s="222"/>
      <c r="G67" s="222"/>
      <c r="H67" s="222"/>
      <c r="I67" s="222"/>
      <c r="J67" s="222"/>
      <c r="M67" s="222"/>
      <c r="N67" s="222"/>
      <c r="O67" s="222"/>
      <c r="P67" s="222"/>
      <c r="R67" s="222"/>
      <c r="S67" s="222"/>
      <c r="T67" s="222"/>
      <c r="U67" s="222"/>
      <c r="V67" s="222"/>
      <c r="W67" s="222"/>
      <c r="X67" s="222"/>
      <c r="Y67" s="222"/>
      <c r="Z67" s="222"/>
      <c r="AA67" s="222"/>
      <c r="AB67" s="222"/>
      <c r="AC67" s="222"/>
      <c r="AD67" s="222"/>
      <c r="AE67" s="222"/>
      <c r="AF67" s="222"/>
      <c r="AG67" s="222"/>
      <c r="AH67" s="222"/>
      <c r="AI67" s="224"/>
      <c r="AJ67" s="224"/>
      <c r="AK67" s="224"/>
      <c r="AL67" s="224"/>
      <c r="AM67" s="224"/>
      <c r="AN67" s="224"/>
      <c r="AO67" s="225"/>
      <c r="AP67" s="225"/>
      <c r="AQ67" s="226"/>
      <c r="AR67" s="226"/>
      <c r="AS67" s="226"/>
      <c r="AT67" s="226"/>
      <c r="AU67" s="226"/>
      <c r="AV67" s="226"/>
      <c r="AW67" s="226"/>
      <c r="AX67" s="226"/>
      <c r="AY67" s="226"/>
      <c r="AZ67" s="226"/>
      <c r="BA67" s="226"/>
      <c r="BB67" s="226"/>
      <c r="BC67" s="226"/>
      <c r="BD67" s="226"/>
    </row>
    <row r="68" spans="2:58" ht="3.75" customHeight="1">
      <c r="F68"/>
      <c r="G68"/>
      <c r="H68"/>
      <c r="I68"/>
      <c r="J68"/>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row>
    <row r="69" spans="2:58" ht="9.9499999999999993" customHeight="1"/>
    <row r="70" spans="2:58" ht="9.9499999999999993" customHeight="1"/>
    <row r="71" spans="2:58" ht="9.9499999999999993" customHeight="1"/>
    <row r="72" spans="2:58" ht="9.9499999999999993" customHeight="1"/>
    <row r="73" spans="2:58" ht="9.9499999999999993" customHeight="1"/>
    <row r="74" spans="2:58" ht="9.9499999999999993" customHeight="1"/>
    <row r="75" spans="2:58" ht="9.9499999999999993" customHeight="1"/>
    <row r="76" spans="2:58" ht="9.9499999999999993" customHeight="1"/>
  </sheetData>
  <sheetProtection password="CC0F" sheet="1" formatCells="0" selectLockedCells="1"/>
  <mergeCells count="80">
    <mergeCell ref="AW61:BC61"/>
    <mergeCell ref="C62:G62"/>
    <mergeCell ref="H62:AC62"/>
    <mergeCell ref="AD62:AM62"/>
    <mergeCell ref="AN62:AV62"/>
    <mergeCell ref="AW62:BC62"/>
    <mergeCell ref="C61:G61"/>
    <mergeCell ref="H61:AC61"/>
    <mergeCell ref="AD61:AM61"/>
    <mergeCell ref="AN61:AV61"/>
    <mergeCell ref="AD59:AM59"/>
    <mergeCell ref="AN59:AV59"/>
    <mergeCell ref="AW59:BC59"/>
    <mergeCell ref="C60:G60"/>
    <mergeCell ref="H60:AC60"/>
    <mergeCell ref="AD60:AM60"/>
    <mergeCell ref="AN60:AV60"/>
    <mergeCell ref="AW60:BC60"/>
    <mergeCell ref="C59:G59"/>
    <mergeCell ref="H59:AC59"/>
    <mergeCell ref="K35:AD36"/>
    <mergeCell ref="C33:J34"/>
    <mergeCell ref="B2:AU3"/>
    <mergeCell ref="AE5:AS6"/>
    <mergeCell ref="B6:AD9"/>
    <mergeCell ref="C11:Q11"/>
    <mergeCell ref="T11:AI11"/>
    <mergeCell ref="T12:AI13"/>
    <mergeCell ref="T16:AA17"/>
    <mergeCell ref="AB16:BB17"/>
    <mergeCell ref="C18:Q19"/>
    <mergeCell ref="T18:AA21"/>
    <mergeCell ref="AB18:BB21"/>
    <mergeCell ref="C20:H24"/>
    <mergeCell ref="AW1:BB2"/>
    <mergeCell ref="B56:BB58"/>
    <mergeCell ref="C41:J42"/>
    <mergeCell ref="AH48:AP54"/>
    <mergeCell ref="AE41:AM42"/>
    <mergeCell ref="D46:E54"/>
    <mergeCell ref="F46:N47"/>
    <mergeCell ref="AN38:BB42"/>
    <mergeCell ref="AQ46:BA47"/>
    <mergeCell ref="F48:F54"/>
    <mergeCell ref="AE39:AM40"/>
    <mergeCell ref="AE37:AM38"/>
    <mergeCell ref="AS48:BA54"/>
    <mergeCell ref="AQ48:AR54"/>
    <mergeCell ref="O46:Y47"/>
    <mergeCell ref="AF46:AP47"/>
    <mergeCell ref="C37:J38"/>
    <mergeCell ref="C39:J40"/>
    <mergeCell ref="AN31:BB37"/>
    <mergeCell ref="AE35:AM36"/>
    <mergeCell ref="AE31:AM32"/>
    <mergeCell ref="AB46:AE54"/>
    <mergeCell ref="G48:N54"/>
    <mergeCell ref="Q48:Y54"/>
    <mergeCell ref="O48:P54"/>
    <mergeCell ref="AF48:AG54"/>
    <mergeCell ref="K37:AD38"/>
    <mergeCell ref="K39:AD40"/>
    <mergeCell ref="K41:AD42"/>
    <mergeCell ref="C35:J36"/>
    <mergeCell ref="C31:J32"/>
    <mergeCell ref="K31:AD32"/>
    <mergeCell ref="K33:AD34"/>
    <mergeCell ref="BG3:BK8"/>
    <mergeCell ref="BF13:BJ17"/>
    <mergeCell ref="AE33:AM34"/>
    <mergeCell ref="I20:Q24"/>
    <mergeCell ref="T22:AA25"/>
    <mergeCell ref="AB22:BA25"/>
    <mergeCell ref="B27:BB28"/>
    <mergeCell ref="C29:J30"/>
    <mergeCell ref="AE29:AM30"/>
    <mergeCell ref="AN29:BB30"/>
    <mergeCell ref="K29:AD30"/>
    <mergeCell ref="BF20:BJ24"/>
    <mergeCell ref="C12:Q15"/>
  </mergeCells>
  <phoneticPr fontId="2"/>
  <pageMargins left="0.51181102362204722" right="0.19685039370078741" top="0.19685039370078741" bottom="0.19685039370078741" header="0" footer="0"/>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34" r:id="rId4" name="Check Box 1174">
              <controlPr defaultSize="0" autoFill="0" autoLine="0" autoPict="0">
                <anchor moveWithCells="1">
                  <from>
                    <xdr:col>36</xdr:col>
                    <xdr:colOff>57150</xdr:colOff>
                    <xdr:row>10</xdr:row>
                    <xdr:rowOff>114300</xdr:rowOff>
                  </from>
                  <to>
                    <xdr:col>45</xdr:col>
                    <xdr:colOff>28575</xdr:colOff>
                    <xdr:row>12</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BA64"/>
  <sheetViews>
    <sheetView showGridLines="0" workbookViewId="0">
      <selection activeCell="BA9" sqref="BA9"/>
    </sheetView>
  </sheetViews>
  <sheetFormatPr defaultRowHeight="13.5"/>
  <cols>
    <col min="1" max="1" width="2" style="204" customWidth="1"/>
    <col min="2" max="2" width="1.5" style="204" customWidth="1"/>
    <col min="3" max="7" width="2.625" style="206" customWidth="1"/>
    <col min="8" max="8" width="1.625" style="206" customWidth="1"/>
    <col min="9" max="9" width="2.25" style="206" customWidth="1"/>
    <col min="10" max="10" width="1.625" style="206" customWidth="1"/>
    <col min="11" max="11" width="1.75" style="206" customWidth="1"/>
    <col min="12" max="12" width="1.5" style="206" customWidth="1"/>
    <col min="13" max="13" width="0.875" style="206" customWidth="1"/>
    <col min="14" max="42" width="2" style="206" customWidth="1"/>
    <col min="43" max="43" width="3.125" style="206" customWidth="1"/>
    <col min="44" max="44" width="4.125" style="206" customWidth="1"/>
    <col min="45" max="47" width="1.625" style="206" customWidth="1"/>
    <col min="48" max="48" width="1.375" style="206" customWidth="1"/>
    <col min="49" max="50" width="1.625" style="206" customWidth="1"/>
    <col min="51" max="51" width="1.125" style="206" customWidth="1"/>
    <col min="52" max="52" width="1.625" style="206" customWidth="1"/>
    <col min="53" max="16384" width="9" style="206"/>
  </cols>
  <sheetData>
    <row r="2" spans="1:53" ht="23.25" customHeight="1">
      <c r="A2" s="1449" t="s">
        <v>710</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c r="Y2" s="1449"/>
      <c r="Z2" s="1449"/>
      <c r="AA2" s="1449"/>
      <c r="AB2" s="1449"/>
      <c r="AC2" s="1449"/>
      <c r="AD2" s="1449"/>
      <c r="AE2" s="1449"/>
      <c r="AF2" s="1449"/>
      <c r="AG2" s="1449"/>
      <c r="AH2" s="1449"/>
      <c r="AI2" s="1449"/>
      <c r="AJ2" s="1449"/>
      <c r="AK2" s="1449"/>
      <c r="AL2" s="1449"/>
      <c r="AM2" s="1449"/>
      <c r="AN2" s="1449"/>
      <c r="AO2" s="1449"/>
      <c r="AP2" s="1449"/>
      <c r="AQ2" s="1449"/>
      <c r="AR2" s="1449"/>
      <c r="AS2" s="1449"/>
      <c r="AT2" s="1449"/>
      <c r="AU2" s="1449"/>
      <c r="AV2" s="1449"/>
      <c r="AW2" s="1449"/>
      <c r="AX2" s="1449"/>
      <c r="AY2" s="1449"/>
      <c r="AZ2" s="1449"/>
    </row>
    <row r="3" spans="1:53" s="363" customFormat="1" ht="7.5" customHeight="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row>
    <row r="4" spans="1:53" ht="14.25">
      <c r="A4" s="1450" t="s">
        <v>972</v>
      </c>
      <c r="B4" s="1450"/>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c r="AE4" s="1450"/>
      <c r="AF4" s="1450"/>
      <c r="AG4" s="1450"/>
      <c r="AH4" s="1450"/>
      <c r="AI4" s="1450"/>
      <c r="AJ4" s="1450"/>
      <c r="AK4" s="1450"/>
      <c r="AL4" s="1450"/>
      <c r="AM4" s="1450"/>
      <c r="AN4" s="1450"/>
      <c r="AO4" s="1450"/>
      <c r="AP4" s="1450"/>
      <c r="AQ4" s="1450"/>
      <c r="AR4" s="1450"/>
      <c r="AS4" s="1450"/>
      <c r="AT4" s="1450"/>
      <c r="AU4" s="1450"/>
      <c r="AV4" s="1450"/>
      <c r="AW4" s="1450"/>
      <c r="AX4" s="1450"/>
      <c r="AY4" s="1450"/>
      <c r="AZ4" s="1450"/>
    </row>
    <row r="5" spans="1:53" ht="6" customHeight="1" thickBot="1"/>
    <row r="6" spans="1:53" ht="24.75" customHeight="1" thickBot="1">
      <c r="A6" s="1473" t="s">
        <v>973</v>
      </c>
      <c r="B6" s="1474"/>
      <c r="C6" s="1474"/>
      <c r="D6" s="1474"/>
      <c r="E6" s="1474"/>
      <c r="F6" s="1474"/>
      <c r="G6" s="1474"/>
      <c r="H6" s="1474"/>
      <c r="I6" s="1474"/>
      <c r="J6" s="1474"/>
      <c r="K6" s="1474"/>
      <c r="L6" s="1474"/>
      <c r="M6" s="1474"/>
      <c r="N6" s="1474"/>
      <c r="O6" s="1474"/>
      <c r="P6" s="1474"/>
      <c r="Q6" s="1474"/>
      <c r="R6" s="1474"/>
      <c r="S6" s="1474"/>
      <c r="T6" s="1474"/>
      <c r="U6" s="1474"/>
      <c r="V6" s="1474"/>
      <c r="W6" s="1474"/>
      <c r="X6" s="1474"/>
      <c r="Y6" s="1474"/>
      <c r="Z6" s="1474"/>
      <c r="AA6" s="1474"/>
      <c r="AB6" s="1474"/>
      <c r="AC6" s="1474"/>
      <c r="AD6" s="1474"/>
      <c r="AE6" s="1474"/>
      <c r="AF6" s="1474"/>
      <c r="AG6" s="1474"/>
      <c r="AH6" s="1474"/>
      <c r="AI6" s="1474"/>
      <c r="AJ6" s="1474"/>
      <c r="AK6" s="1474"/>
      <c r="AL6" s="1474"/>
      <c r="AM6" s="1474"/>
      <c r="AN6" s="1474"/>
      <c r="AO6" s="1474"/>
      <c r="AP6" s="1474"/>
      <c r="AQ6" s="1474"/>
      <c r="AR6" s="1474"/>
      <c r="AS6" s="1474"/>
      <c r="AT6" s="1474"/>
      <c r="AU6" s="1474"/>
      <c r="AV6" s="1475"/>
      <c r="AW6" s="1476" t="s">
        <v>974</v>
      </c>
      <c r="AX6" s="1476"/>
      <c r="AY6" s="1476"/>
      <c r="AZ6" s="1477"/>
    </row>
    <row r="7" spans="1:53" ht="6" customHeight="1"/>
    <row r="8" spans="1:53" ht="27.75" customHeight="1">
      <c r="A8" s="1451" t="s">
        <v>711</v>
      </c>
      <c r="B8" s="1452"/>
      <c r="C8" s="1452"/>
      <c r="D8" s="1452"/>
      <c r="E8" s="1452"/>
      <c r="F8" s="1452"/>
      <c r="G8" s="1452"/>
      <c r="H8" s="1452"/>
      <c r="I8" s="1452"/>
      <c r="J8" s="1452"/>
      <c r="K8" s="1452"/>
      <c r="L8" s="439"/>
      <c r="M8" s="438"/>
      <c r="N8" s="1453" t="s">
        <v>712</v>
      </c>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5"/>
      <c r="AS8" s="1451" t="s">
        <v>713</v>
      </c>
      <c r="AT8" s="1452"/>
      <c r="AU8" s="1452"/>
      <c r="AV8" s="1456"/>
      <c r="AW8" s="1457" t="s">
        <v>714</v>
      </c>
      <c r="AX8" s="1458"/>
      <c r="AY8" s="1458"/>
      <c r="AZ8" s="1458"/>
    </row>
    <row r="9" spans="1:53" ht="16.5" customHeight="1">
      <c r="A9" s="1411"/>
      <c r="B9" s="1412"/>
      <c r="C9" s="1459" t="s">
        <v>715</v>
      </c>
      <c r="D9" s="1459"/>
      <c r="E9" s="1459"/>
      <c r="F9" s="1459"/>
      <c r="G9" s="1459"/>
      <c r="H9" s="1459"/>
      <c r="I9" s="1460"/>
      <c r="J9" s="1460"/>
      <c r="K9" s="1460"/>
      <c r="L9" s="228"/>
      <c r="M9" s="229"/>
      <c r="N9" s="1461" t="s">
        <v>993</v>
      </c>
      <c r="O9" s="1461"/>
      <c r="P9" s="1461"/>
      <c r="Q9" s="1461"/>
      <c r="R9" s="1461"/>
      <c r="S9" s="1461"/>
      <c r="T9" s="1461"/>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2"/>
      <c r="AS9" s="1465"/>
      <c r="AT9" s="1466"/>
      <c r="AU9" s="1466"/>
      <c r="AV9" s="1467"/>
      <c r="AW9" s="1471" t="s">
        <v>716</v>
      </c>
      <c r="AX9" s="1471"/>
      <c r="AY9" s="1471"/>
      <c r="AZ9" s="1471"/>
      <c r="BA9" s="392"/>
    </row>
    <row r="10" spans="1:53" ht="16.5" customHeight="1">
      <c r="A10" s="230"/>
      <c r="B10" s="231"/>
      <c r="C10" s="1463" t="s">
        <v>717</v>
      </c>
      <c r="D10" s="1472"/>
      <c r="E10" s="1472"/>
      <c r="F10" s="1472"/>
      <c r="G10" s="1472"/>
      <c r="H10" s="1472"/>
      <c r="I10" s="232"/>
      <c r="J10" s="232"/>
      <c r="K10" s="232"/>
      <c r="L10" s="232"/>
      <c r="M10" s="233"/>
      <c r="N10" s="1463"/>
      <c r="O10" s="1463"/>
      <c r="P10" s="1463"/>
      <c r="Q10" s="1463"/>
      <c r="R10" s="1463"/>
      <c r="S10" s="1463"/>
      <c r="T10" s="1463"/>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4"/>
      <c r="AS10" s="1468"/>
      <c r="AT10" s="1469"/>
      <c r="AU10" s="1469"/>
      <c r="AV10" s="1470"/>
      <c r="AW10" s="1471"/>
      <c r="AX10" s="1471"/>
      <c r="AY10" s="1471"/>
      <c r="AZ10" s="1471"/>
      <c r="BA10" s="392"/>
    </row>
    <row r="11" spans="1:53" ht="18" customHeight="1">
      <c r="A11" s="1411"/>
      <c r="B11" s="1412"/>
      <c r="C11" s="1459" t="s">
        <v>694</v>
      </c>
      <c r="D11" s="1459"/>
      <c r="E11" s="1459"/>
      <c r="F11" s="1459"/>
      <c r="G11" s="1459"/>
      <c r="H11" s="1459"/>
      <c r="I11" s="1460"/>
      <c r="J11" s="1460"/>
      <c r="K11" s="1460"/>
      <c r="L11" s="234"/>
      <c r="M11" s="229"/>
      <c r="N11" s="1461" t="s">
        <v>975</v>
      </c>
      <c r="O11" s="1461"/>
      <c r="P11" s="1461"/>
      <c r="Q11" s="1461"/>
      <c r="R11" s="1461"/>
      <c r="S11" s="1461"/>
      <c r="T11" s="1461"/>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2"/>
      <c r="AS11" s="1411" t="s">
        <v>718</v>
      </c>
      <c r="AT11" s="1412"/>
      <c r="AU11" s="1412"/>
      <c r="AV11" s="1413"/>
      <c r="AW11" s="1479" t="s">
        <v>716</v>
      </c>
      <c r="AX11" s="1480"/>
      <c r="AY11" s="1480"/>
      <c r="AZ11" s="1481"/>
      <c r="BA11" s="392"/>
    </row>
    <row r="12" spans="1:53" ht="18" customHeight="1">
      <c r="A12" s="1414"/>
      <c r="B12" s="1415"/>
      <c r="C12" s="1478"/>
      <c r="D12" s="1478"/>
      <c r="E12" s="1478"/>
      <c r="F12" s="1478"/>
      <c r="G12" s="1478"/>
      <c r="H12" s="1478"/>
      <c r="I12" s="1478"/>
      <c r="J12" s="1478"/>
      <c r="K12" s="1478"/>
      <c r="L12" s="236"/>
      <c r="M12" s="233"/>
      <c r="N12" s="1485" t="s">
        <v>719</v>
      </c>
      <c r="O12" s="1485"/>
      <c r="P12" s="1485"/>
      <c r="Q12" s="1485"/>
      <c r="R12" s="1485"/>
      <c r="S12" s="1485"/>
      <c r="T12" s="1485"/>
      <c r="U12" s="1485"/>
      <c r="V12" s="1485"/>
      <c r="W12" s="1485"/>
      <c r="X12" s="1485"/>
      <c r="Y12" s="1485"/>
      <c r="Z12" s="1485"/>
      <c r="AA12" s="1485"/>
      <c r="AB12" s="1485"/>
      <c r="AC12" s="1485"/>
      <c r="AD12" s="1485"/>
      <c r="AE12" s="1485"/>
      <c r="AF12" s="1485"/>
      <c r="AG12" s="1485"/>
      <c r="AH12" s="1485"/>
      <c r="AI12" s="1485"/>
      <c r="AJ12" s="1485"/>
      <c r="AK12" s="1485"/>
      <c r="AL12" s="1485"/>
      <c r="AM12" s="1485"/>
      <c r="AN12" s="1485"/>
      <c r="AO12" s="1485"/>
      <c r="AP12" s="1485"/>
      <c r="AQ12" s="1485"/>
      <c r="AR12" s="1486"/>
      <c r="AS12" s="233"/>
      <c r="AT12" s="232"/>
      <c r="AU12" s="232"/>
      <c r="AV12" s="369"/>
      <c r="AW12" s="1482"/>
      <c r="AX12" s="1483"/>
      <c r="AY12" s="1483"/>
      <c r="AZ12" s="1484"/>
      <c r="BA12" s="392"/>
    </row>
    <row r="13" spans="1:53" ht="18" customHeight="1">
      <c r="A13" s="1411"/>
      <c r="B13" s="1412"/>
      <c r="C13" s="1459" t="s">
        <v>697</v>
      </c>
      <c r="D13" s="1459"/>
      <c r="E13" s="1459"/>
      <c r="F13" s="1459"/>
      <c r="G13" s="1459"/>
      <c r="H13" s="1459"/>
      <c r="I13" s="1459"/>
      <c r="J13" s="1459"/>
      <c r="K13" s="1459"/>
      <c r="L13" s="228"/>
      <c r="M13" s="237"/>
      <c r="N13" s="1511" t="s">
        <v>975</v>
      </c>
      <c r="O13" s="1511"/>
      <c r="P13" s="1511"/>
      <c r="Q13" s="1511"/>
      <c r="R13" s="1511"/>
      <c r="S13" s="1511"/>
      <c r="T13" s="1511"/>
      <c r="U13" s="1511"/>
      <c r="V13" s="1511"/>
      <c r="W13" s="1511"/>
      <c r="X13" s="1511"/>
      <c r="Y13" s="1511"/>
      <c r="Z13" s="1511"/>
      <c r="AA13" s="1511"/>
      <c r="AB13" s="1511"/>
      <c r="AC13" s="1511"/>
      <c r="AD13" s="1511"/>
      <c r="AE13" s="1511"/>
      <c r="AF13" s="1511"/>
      <c r="AG13" s="1511"/>
      <c r="AH13" s="1511"/>
      <c r="AI13" s="1511"/>
      <c r="AJ13" s="1511"/>
      <c r="AK13" s="1511"/>
      <c r="AL13" s="1511"/>
      <c r="AM13" s="1511"/>
      <c r="AN13" s="1511"/>
      <c r="AO13" s="1511"/>
      <c r="AP13" s="1511"/>
      <c r="AQ13" s="1511"/>
      <c r="AR13" s="1512"/>
      <c r="AS13" s="1513" t="s">
        <v>718</v>
      </c>
      <c r="AT13" s="1514"/>
      <c r="AU13" s="1514"/>
      <c r="AV13" s="1515"/>
      <c r="AW13" s="1471" t="s">
        <v>716</v>
      </c>
      <c r="AX13" s="1471"/>
      <c r="AY13" s="1471"/>
      <c r="AZ13" s="1471"/>
      <c r="BA13" s="392"/>
    </row>
    <row r="14" spans="1:53" ht="18" customHeight="1">
      <c r="A14" s="1414"/>
      <c r="B14" s="1415"/>
      <c r="C14" s="1509"/>
      <c r="D14" s="1509"/>
      <c r="E14" s="1509"/>
      <c r="F14" s="1509"/>
      <c r="G14" s="1509"/>
      <c r="H14" s="1509"/>
      <c r="I14" s="1509"/>
      <c r="J14" s="1509"/>
      <c r="K14" s="1509"/>
      <c r="M14" s="238"/>
      <c r="N14" s="1487" t="s">
        <v>977</v>
      </c>
      <c r="O14" s="1487"/>
      <c r="P14" s="1487"/>
      <c r="Q14" s="1487"/>
      <c r="R14" s="1487"/>
      <c r="S14" s="1487"/>
      <c r="T14" s="1487"/>
      <c r="U14" s="1487"/>
      <c r="V14" s="1487"/>
      <c r="W14" s="1487"/>
      <c r="X14" s="1487"/>
      <c r="Y14" s="1487"/>
      <c r="Z14" s="1487"/>
      <c r="AA14" s="1487"/>
      <c r="AB14" s="1487"/>
      <c r="AC14" s="1487"/>
      <c r="AD14" s="1487"/>
      <c r="AE14" s="1487"/>
      <c r="AF14" s="1487"/>
      <c r="AG14" s="1487"/>
      <c r="AH14" s="1487"/>
      <c r="AI14" s="1487"/>
      <c r="AJ14" s="1487"/>
      <c r="AK14" s="1487"/>
      <c r="AL14" s="1487"/>
      <c r="AM14" s="1487"/>
      <c r="AN14" s="1487"/>
      <c r="AO14" s="1487"/>
      <c r="AP14" s="1487"/>
      <c r="AQ14" s="1487"/>
      <c r="AR14" s="1488"/>
      <c r="AS14" s="1489" t="s">
        <v>978</v>
      </c>
      <c r="AT14" s="1490"/>
      <c r="AU14" s="1490"/>
      <c r="AV14" s="1491"/>
      <c r="AW14" s="1471"/>
      <c r="AX14" s="1471"/>
      <c r="AY14" s="1471"/>
      <c r="AZ14" s="1471"/>
      <c r="BA14" s="392"/>
    </row>
    <row r="15" spans="1:53" ht="18" customHeight="1">
      <c r="A15" s="1414"/>
      <c r="B15" s="1415"/>
      <c r="C15" s="1509"/>
      <c r="D15" s="1509"/>
      <c r="E15" s="1509"/>
      <c r="F15" s="1509"/>
      <c r="G15" s="1509"/>
      <c r="H15" s="1509"/>
      <c r="I15" s="1509"/>
      <c r="J15" s="1509"/>
      <c r="K15" s="1509"/>
      <c r="M15" s="376"/>
      <c r="N15" s="1492" t="s">
        <v>720</v>
      </c>
      <c r="O15" s="1492"/>
      <c r="P15" s="1492"/>
      <c r="Q15" s="1492"/>
      <c r="R15" s="1492"/>
      <c r="S15" s="1493"/>
      <c r="T15" s="1496" t="s">
        <v>742</v>
      </c>
      <c r="U15" s="1497"/>
      <c r="V15" s="1497"/>
      <c r="W15" s="1497"/>
      <c r="X15" s="1497"/>
      <c r="Y15" s="1497"/>
      <c r="Z15" s="1497"/>
      <c r="AA15" s="1497"/>
      <c r="AB15" s="1497"/>
      <c r="AC15" s="1497"/>
      <c r="AD15" s="1497"/>
      <c r="AE15" s="1497"/>
      <c r="AF15" s="1497"/>
      <c r="AG15" s="1497"/>
      <c r="AH15" s="1497"/>
      <c r="AI15" s="1497"/>
      <c r="AJ15" s="1497"/>
      <c r="AK15" s="1497"/>
      <c r="AL15" s="1497"/>
      <c r="AM15" s="1497"/>
      <c r="AN15" s="1497"/>
      <c r="AO15" s="1497"/>
      <c r="AP15" s="1497"/>
      <c r="AQ15" s="1497"/>
      <c r="AR15" s="1498"/>
      <c r="AS15" s="1499" t="s">
        <v>903</v>
      </c>
      <c r="AT15" s="1500"/>
      <c r="AU15" s="1500"/>
      <c r="AV15" s="1501"/>
      <c r="AW15" s="1471"/>
      <c r="AX15" s="1471"/>
      <c r="AY15" s="1471"/>
      <c r="AZ15" s="1471"/>
      <c r="BA15" s="392"/>
    </row>
    <row r="16" spans="1:53" ht="18" customHeight="1">
      <c r="A16" s="1277"/>
      <c r="B16" s="1273"/>
      <c r="C16" s="1510"/>
      <c r="D16" s="1510"/>
      <c r="E16" s="1510"/>
      <c r="F16" s="1510"/>
      <c r="G16" s="1510"/>
      <c r="H16" s="1510"/>
      <c r="I16" s="1510"/>
      <c r="J16" s="1510"/>
      <c r="K16" s="1510"/>
      <c r="L16" s="232"/>
      <c r="M16" s="377"/>
      <c r="N16" s="1494"/>
      <c r="O16" s="1494"/>
      <c r="P16" s="1494"/>
      <c r="Q16" s="1494"/>
      <c r="R16" s="1494"/>
      <c r="S16" s="1495"/>
      <c r="T16" s="1502" t="s">
        <v>904</v>
      </c>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4"/>
      <c r="AS16" s="1277"/>
      <c r="AT16" s="1273"/>
      <c r="AU16" s="1273"/>
      <c r="AV16" s="1278"/>
      <c r="AW16" s="1471"/>
      <c r="AX16" s="1471"/>
      <c r="AY16" s="1471"/>
      <c r="AZ16" s="1471"/>
      <c r="BA16" s="392"/>
    </row>
    <row r="17" spans="1:53" ht="112.5" customHeight="1">
      <c r="A17" s="1503"/>
      <c r="B17" s="1504"/>
      <c r="C17" s="1459" t="s">
        <v>459</v>
      </c>
      <c r="D17" s="1459"/>
      <c r="E17" s="1459"/>
      <c r="F17" s="1459"/>
      <c r="G17" s="1459"/>
      <c r="H17" s="1459"/>
      <c r="I17" s="1460"/>
      <c r="J17" s="1460"/>
      <c r="K17" s="1460"/>
      <c r="L17" s="228"/>
      <c r="M17" s="229"/>
      <c r="N17" s="1505" t="s">
        <v>905</v>
      </c>
      <c r="O17" s="1506"/>
      <c r="P17" s="1506"/>
      <c r="Q17" s="1506"/>
      <c r="R17" s="1506"/>
      <c r="S17" s="1506"/>
      <c r="T17" s="1506"/>
      <c r="U17" s="1506"/>
      <c r="V17" s="1506"/>
      <c r="W17" s="1506"/>
      <c r="X17" s="1506"/>
      <c r="Y17" s="1506"/>
      <c r="Z17" s="1506"/>
      <c r="AA17" s="1506"/>
      <c r="AB17" s="1506"/>
      <c r="AC17" s="1506"/>
      <c r="AD17" s="1506"/>
      <c r="AE17" s="1506"/>
      <c r="AF17" s="1506"/>
      <c r="AG17" s="1506"/>
      <c r="AH17" s="1506"/>
      <c r="AI17" s="1506"/>
      <c r="AJ17" s="1506"/>
      <c r="AK17" s="1506"/>
      <c r="AL17" s="1506"/>
      <c r="AM17" s="1506"/>
      <c r="AN17" s="1506"/>
      <c r="AO17" s="1506"/>
      <c r="AP17" s="1506"/>
      <c r="AQ17" s="1506"/>
      <c r="AR17" s="1507"/>
      <c r="AS17" s="1503" t="s">
        <v>718</v>
      </c>
      <c r="AT17" s="1504"/>
      <c r="AU17" s="1504"/>
      <c r="AV17" s="1508"/>
      <c r="AW17" s="1471" t="s">
        <v>716</v>
      </c>
      <c r="AX17" s="1471"/>
      <c r="AY17" s="1471"/>
      <c r="AZ17" s="1471"/>
      <c r="BA17" s="392"/>
    </row>
    <row r="18" spans="1:53" ht="17.25" customHeight="1">
      <c r="A18" s="1414"/>
      <c r="B18" s="1415"/>
      <c r="C18" s="1459" t="s">
        <v>21</v>
      </c>
      <c r="D18" s="1459"/>
      <c r="E18" s="1459"/>
      <c r="F18" s="1459"/>
      <c r="G18" s="1459"/>
      <c r="H18" s="1459"/>
      <c r="I18" s="1460"/>
      <c r="J18" s="1460"/>
      <c r="K18" s="1460"/>
      <c r="L18" s="228"/>
      <c r="M18" s="229"/>
      <c r="N18" s="1516" t="s">
        <v>976</v>
      </c>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516"/>
      <c r="AM18" s="1516"/>
      <c r="AN18" s="1516"/>
      <c r="AO18" s="1516"/>
      <c r="AP18" s="1516"/>
      <c r="AQ18" s="1516"/>
      <c r="AR18" s="1517"/>
      <c r="AS18" s="1513" t="s">
        <v>718</v>
      </c>
      <c r="AT18" s="1514"/>
      <c r="AU18" s="1514"/>
      <c r="AV18" s="1515"/>
      <c r="AW18" s="1471" t="s">
        <v>716</v>
      </c>
      <c r="AX18" s="1471"/>
      <c r="AY18" s="1471"/>
      <c r="AZ18" s="1471"/>
      <c r="BA18" s="392"/>
    </row>
    <row r="19" spans="1:53" ht="15.75" customHeight="1">
      <c r="A19" s="1520" t="s">
        <v>906</v>
      </c>
      <c r="B19" s="1415"/>
      <c r="C19" s="1521" t="s">
        <v>721</v>
      </c>
      <c r="D19" s="1522"/>
      <c r="E19" s="1522"/>
      <c r="F19" s="1522"/>
      <c r="G19" s="1522"/>
      <c r="H19" s="1522"/>
      <c r="I19" s="1522"/>
      <c r="J19" s="1522"/>
      <c r="K19" s="1522"/>
      <c r="L19" s="239"/>
      <c r="M19" s="240"/>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518"/>
      <c r="AM19" s="1518"/>
      <c r="AN19" s="1518"/>
      <c r="AO19" s="1518"/>
      <c r="AP19" s="1518"/>
      <c r="AQ19" s="1518"/>
      <c r="AR19" s="1519"/>
      <c r="AS19" s="1489"/>
      <c r="AT19" s="1490"/>
      <c r="AU19" s="1490"/>
      <c r="AV19" s="1491"/>
      <c r="AW19" s="1471"/>
      <c r="AX19" s="1471"/>
      <c r="AY19" s="1471"/>
      <c r="AZ19" s="1471"/>
      <c r="BA19" s="392"/>
    </row>
    <row r="20" spans="1:53" ht="18.75" customHeight="1">
      <c r="A20" s="1414"/>
      <c r="B20" s="1415"/>
      <c r="C20" s="1522"/>
      <c r="D20" s="1522"/>
      <c r="E20" s="1522"/>
      <c r="F20" s="1522"/>
      <c r="G20" s="1522"/>
      <c r="H20" s="1522"/>
      <c r="I20" s="1522"/>
      <c r="J20" s="1522"/>
      <c r="K20" s="1522"/>
      <c r="L20" s="239"/>
      <c r="M20" s="241"/>
      <c r="N20" s="1523" t="s">
        <v>907</v>
      </c>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523"/>
      <c r="AM20" s="1523"/>
      <c r="AN20" s="1523"/>
      <c r="AO20" s="1523"/>
      <c r="AP20" s="1523"/>
      <c r="AQ20" s="1523"/>
      <c r="AR20" s="1524"/>
      <c r="AS20" s="1489"/>
      <c r="AT20" s="1490"/>
      <c r="AU20" s="1490"/>
      <c r="AV20" s="1491"/>
      <c r="AW20" s="1471"/>
      <c r="AX20" s="1471"/>
      <c r="AY20" s="1471"/>
      <c r="AZ20" s="1471"/>
      <c r="BA20" s="392"/>
    </row>
    <row r="21" spans="1:53" ht="22.5" customHeight="1">
      <c r="A21" s="1525" t="s">
        <v>908</v>
      </c>
      <c r="B21" s="1526"/>
      <c r="C21" s="1527" t="s">
        <v>909</v>
      </c>
      <c r="D21" s="1528"/>
      <c r="E21" s="1528"/>
      <c r="F21" s="1528"/>
      <c r="G21" s="1528"/>
      <c r="H21" s="1528"/>
      <c r="I21" s="1528"/>
      <c r="J21" s="1528"/>
      <c r="K21" s="1528"/>
      <c r="L21" s="27"/>
      <c r="M21" s="242"/>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523"/>
      <c r="AM21" s="1523"/>
      <c r="AN21" s="1523"/>
      <c r="AO21" s="1523"/>
      <c r="AP21" s="1523"/>
      <c r="AQ21" s="1523"/>
      <c r="AR21" s="1524"/>
      <c r="AS21" s="1489"/>
      <c r="AT21" s="1490"/>
      <c r="AU21" s="1490"/>
      <c r="AV21" s="1491"/>
      <c r="AW21" s="1471"/>
      <c r="AX21" s="1471"/>
      <c r="AY21" s="1471"/>
      <c r="AZ21" s="1471"/>
      <c r="BA21" s="392"/>
    </row>
    <row r="22" spans="1:53" ht="17.25" customHeight="1">
      <c r="A22" s="1525" t="s">
        <v>910</v>
      </c>
      <c r="B22" s="1526"/>
      <c r="C22" s="1521" t="s">
        <v>911</v>
      </c>
      <c r="D22" s="1521"/>
      <c r="E22" s="1521"/>
      <c r="F22" s="1521"/>
      <c r="G22" s="1521"/>
      <c r="H22" s="1521"/>
      <c r="I22" s="1521"/>
      <c r="J22" s="1521"/>
      <c r="K22" s="1521"/>
      <c r="L22" s="239"/>
      <c r="M22" s="243"/>
      <c r="N22" s="1523" t="s">
        <v>771</v>
      </c>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523"/>
      <c r="AM22" s="1523"/>
      <c r="AN22" s="1523"/>
      <c r="AO22" s="1523"/>
      <c r="AP22" s="1523"/>
      <c r="AQ22" s="1523"/>
      <c r="AR22" s="1524"/>
      <c r="AS22" s="1489" t="s">
        <v>984</v>
      </c>
      <c r="AT22" s="1490"/>
      <c r="AU22" s="1490"/>
      <c r="AV22" s="1491"/>
      <c r="AW22" s="1471"/>
      <c r="AX22" s="1471"/>
      <c r="AY22" s="1471"/>
      <c r="AZ22" s="1471"/>
      <c r="BA22" s="392"/>
    </row>
    <row r="23" spans="1:53" ht="17.25" customHeight="1">
      <c r="A23" s="290"/>
      <c r="B23" s="291"/>
      <c r="C23" s="1521"/>
      <c r="D23" s="1521"/>
      <c r="E23" s="1521"/>
      <c r="F23" s="1521"/>
      <c r="G23" s="1521"/>
      <c r="H23" s="1521"/>
      <c r="I23" s="1521"/>
      <c r="J23" s="1521"/>
      <c r="K23" s="1521"/>
      <c r="L23" s="239"/>
      <c r="M23" s="376"/>
      <c r="N23" s="1492" t="s">
        <v>720</v>
      </c>
      <c r="O23" s="1492"/>
      <c r="P23" s="1492"/>
      <c r="Q23" s="1492"/>
      <c r="R23" s="1492"/>
      <c r="S23" s="1493"/>
      <c r="T23" s="1496" t="s">
        <v>742</v>
      </c>
      <c r="U23" s="1497"/>
      <c r="V23" s="1497"/>
      <c r="W23" s="1497"/>
      <c r="X23" s="1497"/>
      <c r="Y23" s="1497"/>
      <c r="Z23" s="1497"/>
      <c r="AA23" s="1497"/>
      <c r="AB23" s="1497"/>
      <c r="AC23" s="1497"/>
      <c r="AD23" s="1497"/>
      <c r="AE23" s="1497"/>
      <c r="AF23" s="1497"/>
      <c r="AG23" s="1497"/>
      <c r="AH23" s="1497"/>
      <c r="AI23" s="1497"/>
      <c r="AJ23" s="1497"/>
      <c r="AK23" s="1497"/>
      <c r="AL23" s="1497"/>
      <c r="AM23" s="1497"/>
      <c r="AN23" s="1497"/>
      <c r="AO23" s="1497"/>
      <c r="AP23" s="1497"/>
      <c r="AQ23" s="1497"/>
      <c r="AR23" s="1498"/>
      <c r="AS23" s="1499" t="s">
        <v>903</v>
      </c>
      <c r="AT23" s="1500"/>
      <c r="AU23" s="1500"/>
      <c r="AV23" s="1501"/>
      <c r="AW23" s="1471"/>
      <c r="AX23" s="1471"/>
      <c r="AY23" s="1471"/>
      <c r="AZ23" s="1471"/>
      <c r="BA23" s="392"/>
    </row>
    <row r="24" spans="1:53" ht="17.25" customHeight="1">
      <c r="A24" s="290"/>
      <c r="B24" s="291"/>
      <c r="C24" s="1521"/>
      <c r="D24" s="1521"/>
      <c r="E24" s="1521"/>
      <c r="F24" s="1521"/>
      <c r="G24" s="1521"/>
      <c r="H24" s="1521"/>
      <c r="I24" s="1521"/>
      <c r="J24" s="1521"/>
      <c r="K24" s="1521"/>
      <c r="L24" s="239"/>
      <c r="M24" s="377"/>
      <c r="N24" s="1494"/>
      <c r="O24" s="1494"/>
      <c r="P24" s="1494"/>
      <c r="Q24" s="1494"/>
      <c r="R24" s="1494"/>
      <c r="S24" s="1495"/>
      <c r="T24" s="1533" t="s">
        <v>904</v>
      </c>
      <c r="U24" s="1534"/>
      <c r="V24" s="1534"/>
      <c r="W24" s="1534"/>
      <c r="X24" s="1534"/>
      <c r="Y24" s="1534"/>
      <c r="Z24" s="1534"/>
      <c r="AA24" s="1534"/>
      <c r="AB24" s="1534"/>
      <c r="AC24" s="1534"/>
      <c r="AD24" s="1534"/>
      <c r="AE24" s="1534"/>
      <c r="AF24" s="1534"/>
      <c r="AG24" s="1534"/>
      <c r="AH24" s="1534"/>
      <c r="AI24" s="1534"/>
      <c r="AJ24" s="1534"/>
      <c r="AK24" s="1534"/>
      <c r="AL24" s="1534"/>
      <c r="AM24" s="1534"/>
      <c r="AN24" s="1534"/>
      <c r="AO24" s="1534"/>
      <c r="AP24" s="1534"/>
      <c r="AQ24" s="1534"/>
      <c r="AR24" s="1535"/>
      <c r="AS24" s="1530"/>
      <c r="AT24" s="1531"/>
      <c r="AU24" s="1531"/>
      <c r="AV24" s="1532"/>
      <c r="AW24" s="1471"/>
      <c r="AX24" s="1471"/>
      <c r="AY24" s="1471"/>
      <c r="AZ24" s="1471"/>
      <c r="BA24" s="392"/>
    </row>
    <row r="25" spans="1:53" ht="30" customHeight="1">
      <c r="A25" s="235"/>
      <c r="C25" s="1529"/>
      <c r="D25" s="1529"/>
      <c r="E25" s="1529"/>
      <c r="F25" s="1529"/>
      <c r="G25" s="1529"/>
      <c r="H25" s="1529"/>
      <c r="I25" s="1529"/>
      <c r="J25" s="1529"/>
      <c r="K25" s="1529"/>
      <c r="L25" s="232"/>
      <c r="M25" s="233"/>
      <c r="N25" s="1536" t="s">
        <v>982</v>
      </c>
      <c r="O25" s="1536"/>
      <c r="P25" s="1536"/>
      <c r="Q25" s="1536"/>
      <c r="R25" s="1536"/>
      <c r="S25" s="1536"/>
      <c r="T25" s="1536"/>
      <c r="U25" s="1536"/>
      <c r="V25" s="1536"/>
      <c r="W25" s="1536"/>
      <c r="X25" s="1536"/>
      <c r="Y25" s="1536"/>
      <c r="Z25" s="1536"/>
      <c r="AA25" s="1536"/>
      <c r="AB25" s="1536"/>
      <c r="AC25" s="1536"/>
      <c r="AD25" s="1536"/>
      <c r="AE25" s="1536"/>
      <c r="AF25" s="1536"/>
      <c r="AG25" s="1536"/>
      <c r="AH25" s="1536"/>
      <c r="AI25" s="1536"/>
      <c r="AJ25" s="1536"/>
      <c r="AK25" s="1536"/>
      <c r="AL25" s="1536"/>
      <c r="AM25" s="1536"/>
      <c r="AN25" s="1536"/>
      <c r="AO25" s="1536"/>
      <c r="AP25" s="1536"/>
      <c r="AQ25" s="1536"/>
      <c r="AR25" s="1537"/>
      <c r="AS25" s="1277" t="s">
        <v>718</v>
      </c>
      <c r="AT25" s="1273"/>
      <c r="AU25" s="1273"/>
      <c r="AV25" s="1278"/>
      <c r="AW25" s="1471"/>
      <c r="AX25" s="1471"/>
      <c r="AY25" s="1471"/>
      <c r="AZ25" s="1471"/>
      <c r="BA25" s="392"/>
    </row>
    <row r="26" spans="1:53" ht="17.25" customHeight="1">
      <c r="A26" s="1411"/>
      <c r="B26" s="1412"/>
      <c r="C26" s="1459" t="s">
        <v>722</v>
      </c>
      <c r="D26" s="1459"/>
      <c r="E26" s="1459"/>
      <c r="F26" s="1459"/>
      <c r="G26" s="1459"/>
      <c r="H26" s="1459"/>
      <c r="I26" s="1460"/>
      <c r="J26" s="1460"/>
      <c r="K26" s="1460"/>
      <c r="L26" s="228"/>
      <c r="M26" s="229"/>
      <c r="N26" s="1540" t="s">
        <v>979</v>
      </c>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1"/>
      <c r="AS26" s="1542" t="s">
        <v>978</v>
      </c>
      <c r="AT26" s="1543"/>
      <c r="AU26" s="1543"/>
      <c r="AV26" s="1544"/>
      <c r="AW26" s="1471" t="s">
        <v>716</v>
      </c>
      <c r="AX26" s="1471"/>
      <c r="AY26" s="1471"/>
      <c r="AZ26" s="1471"/>
      <c r="BA26" s="392"/>
    </row>
    <row r="27" spans="1:53" ht="18" customHeight="1">
      <c r="A27" s="1414"/>
      <c r="B27" s="1415"/>
      <c r="C27" s="1538"/>
      <c r="D27" s="1538"/>
      <c r="E27" s="1538"/>
      <c r="F27" s="1538"/>
      <c r="G27" s="1538"/>
      <c r="H27" s="1538"/>
      <c r="I27" s="1538"/>
      <c r="J27" s="1538"/>
      <c r="K27" s="1538"/>
      <c r="L27" s="244"/>
      <c r="M27" s="376"/>
      <c r="N27" s="1492" t="s">
        <v>720</v>
      </c>
      <c r="O27" s="1492"/>
      <c r="P27" s="1492"/>
      <c r="Q27" s="1492"/>
      <c r="R27" s="1492"/>
      <c r="S27" s="1493"/>
      <c r="T27" s="1496" t="s">
        <v>742</v>
      </c>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8"/>
      <c r="AS27" s="1489" t="s">
        <v>912</v>
      </c>
      <c r="AT27" s="1490"/>
      <c r="AU27" s="1490"/>
      <c r="AV27" s="1491"/>
      <c r="AW27" s="1471"/>
      <c r="AX27" s="1471"/>
      <c r="AY27" s="1471"/>
      <c r="AZ27" s="1471"/>
      <c r="BA27" s="392"/>
    </row>
    <row r="28" spans="1:53" ht="18" customHeight="1">
      <c r="A28" s="1277"/>
      <c r="B28" s="1273"/>
      <c r="C28" s="1539"/>
      <c r="D28" s="1539"/>
      <c r="E28" s="1539"/>
      <c r="F28" s="1539"/>
      <c r="G28" s="1539"/>
      <c r="H28" s="1539"/>
      <c r="I28" s="1539"/>
      <c r="J28" s="1539"/>
      <c r="K28" s="1539"/>
      <c r="L28" s="236"/>
      <c r="M28" s="377"/>
      <c r="N28" s="1494"/>
      <c r="O28" s="1494"/>
      <c r="P28" s="1494"/>
      <c r="Q28" s="1494"/>
      <c r="R28" s="1494"/>
      <c r="S28" s="1495"/>
      <c r="T28" s="1502" t="s">
        <v>904</v>
      </c>
      <c r="U28" s="1463"/>
      <c r="V28" s="1463"/>
      <c r="W28" s="1463"/>
      <c r="X28" s="1463"/>
      <c r="Y28" s="1463"/>
      <c r="Z28" s="1463"/>
      <c r="AA28" s="1463"/>
      <c r="AB28" s="1463"/>
      <c r="AC28" s="1463"/>
      <c r="AD28" s="1463"/>
      <c r="AE28" s="1463"/>
      <c r="AF28" s="1463"/>
      <c r="AG28" s="1463"/>
      <c r="AH28" s="1463"/>
      <c r="AI28" s="1463"/>
      <c r="AJ28" s="1463"/>
      <c r="AK28" s="1463"/>
      <c r="AL28" s="1463"/>
      <c r="AM28" s="1463"/>
      <c r="AN28" s="1463"/>
      <c r="AO28" s="1463"/>
      <c r="AP28" s="1463"/>
      <c r="AQ28" s="1463"/>
      <c r="AR28" s="1464"/>
      <c r="AS28" s="1414" t="s">
        <v>912</v>
      </c>
      <c r="AT28" s="1415"/>
      <c r="AU28" s="1415"/>
      <c r="AV28" s="1416"/>
      <c r="AW28" s="1471"/>
      <c r="AX28" s="1471"/>
      <c r="AY28" s="1471"/>
      <c r="AZ28" s="1471"/>
      <c r="BA28" s="392"/>
    </row>
    <row r="29" spans="1:53" ht="19.5" customHeight="1">
      <c r="A29" s="1411"/>
      <c r="B29" s="1412"/>
      <c r="C29" s="1459" t="s">
        <v>723</v>
      </c>
      <c r="D29" s="1459"/>
      <c r="E29" s="1459"/>
      <c r="F29" s="1459"/>
      <c r="G29" s="1459"/>
      <c r="H29" s="1459"/>
      <c r="I29" s="1460"/>
      <c r="J29" s="1460"/>
      <c r="K29" s="1460"/>
      <c r="L29" s="228"/>
      <c r="M29" s="229"/>
      <c r="N29" s="1545" t="s">
        <v>724</v>
      </c>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546"/>
      <c r="AM29" s="1546"/>
      <c r="AN29" s="1546"/>
      <c r="AO29" s="1546"/>
      <c r="AP29" s="1546"/>
      <c r="AQ29" s="1546"/>
      <c r="AR29" s="1546"/>
      <c r="AS29" s="1503" t="s">
        <v>718</v>
      </c>
      <c r="AT29" s="1504"/>
      <c r="AU29" s="1504"/>
      <c r="AV29" s="1508"/>
      <c r="AW29" s="1471" t="s">
        <v>716</v>
      </c>
      <c r="AX29" s="1471"/>
      <c r="AY29" s="1471"/>
      <c r="AZ29" s="1471"/>
      <c r="BA29" s="392"/>
    </row>
    <row r="30" spans="1:53" ht="19.5" customHeight="1">
      <c r="A30" s="1411"/>
      <c r="B30" s="1412"/>
      <c r="C30" s="1459" t="s">
        <v>725</v>
      </c>
      <c r="D30" s="1459"/>
      <c r="E30" s="1459"/>
      <c r="F30" s="1459"/>
      <c r="G30" s="1459"/>
      <c r="H30" s="1459"/>
      <c r="I30" s="1460"/>
      <c r="J30" s="1460"/>
      <c r="K30" s="1460"/>
      <c r="L30" s="228"/>
      <c r="M30" s="229"/>
      <c r="N30" s="1545" t="s">
        <v>726</v>
      </c>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546"/>
      <c r="AM30" s="1546"/>
      <c r="AN30" s="1546"/>
      <c r="AO30" s="1546"/>
      <c r="AP30" s="1546"/>
      <c r="AQ30" s="1546"/>
      <c r="AR30" s="1546"/>
      <c r="AS30" s="1503" t="s">
        <v>718</v>
      </c>
      <c r="AT30" s="1504"/>
      <c r="AU30" s="1504"/>
      <c r="AV30" s="1508"/>
      <c r="AW30" s="1471" t="s">
        <v>716</v>
      </c>
      <c r="AX30" s="1471"/>
      <c r="AY30" s="1471"/>
      <c r="AZ30" s="1471"/>
      <c r="BA30" s="392"/>
    </row>
    <row r="31" spans="1:53" ht="30.75" customHeight="1">
      <c r="A31" s="1411"/>
      <c r="B31" s="1412"/>
      <c r="C31" s="1459" t="s">
        <v>51</v>
      </c>
      <c r="D31" s="1459"/>
      <c r="E31" s="1459"/>
      <c r="F31" s="1459"/>
      <c r="G31" s="1459"/>
      <c r="H31" s="1459"/>
      <c r="I31" s="1460"/>
      <c r="J31" s="1460"/>
      <c r="K31" s="1460"/>
      <c r="L31" s="228"/>
      <c r="M31" s="229"/>
      <c r="N31" s="1547" t="s">
        <v>985</v>
      </c>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c r="AM31" s="1548"/>
      <c r="AN31" s="1548"/>
      <c r="AO31" s="1548"/>
      <c r="AP31" s="1548"/>
      <c r="AQ31" s="1548"/>
      <c r="AR31" s="1548"/>
      <c r="AS31" s="1549"/>
      <c r="AT31" s="1550"/>
      <c r="AU31" s="1550"/>
      <c r="AV31" s="1551"/>
      <c r="AW31" s="1471" t="s">
        <v>716</v>
      </c>
      <c r="AX31" s="1471"/>
      <c r="AY31" s="1471"/>
      <c r="AZ31" s="1471"/>
      <c r="BA31" s="392"/>
    </row>
    <row r="32" spans="1:53" ht="30.75" customHeight="1">
      <c r="A32" s="1411"/>
      <c r="B32" s="1412"/>
      <c r="C32" s="1459" t="s">
        <v>729</v>
      </c>
      <c r="D32" s="1459"/>
      <c r="E32" s="1459"/>
      <c r="F32" s="1459"/>
      <c r="G32" s="1459"/>
      <c r="H32" s="1459"/>
      <c r="I32" s="1460"/>
      <c r="J32" s="1460"/>
      <c r="K32" s="1460"/>
      <c r="L32" s="228"/>
      <c r="M32" s="229"/>
      <c r="N32" s="1547" t="s">
        <v>986</v>
      </c>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548"/>
      <c r="AM32" s="1548"/>
      <c r="AN32" s="1548"/>
      <c r="AO32" s="1548"/>
      <c r="AP32" s="1548"/>
      <c r="AQ32" s="1548"/>
      <c r="AR32" s="1548"/>
      <c r="AS32" s="1549"/>
      <c r="AT32" s="1550"/>
      <c r="AU32" s="1550"/>
      <c r="AV32" s="1551"/>
      <c r="AW32" s="1471" t="s">
        <v>716</v>
      </c>
      <c r="AX32" s="1471"/>
      <c r="AY32" s="1471"/>
      <c r="AZ32" s="1471"/>
      <c r="BA32" s="392"/>
    </row>
    <row r="33" spans="1:53" ht="30" customHeight="1">
      <c r="A33" s="1411"/>
      <c r="B33" s="1412"/>
      <c r="C33" s="1459" t="s">
        <v>913</v>
      </c>
      <c r="D33" s="1459"/>
      <c r="E33" s="1459"/>
      <c r="F33" s="1459"/>
      <c r="G33" s="1459"/>
      <c r="H33" s="1459"/>
      <c r="I33" s="1460"/>
      <c r="J33" s="1460"/>
      <c r="K33" s="1460"/>
      <c r="L33" s="228"/>
      <c r="M33" s="229"/>
      <c r="N33" s="1547" t="s">
        <v>987</v>
      </c>
      <c r="O33" s="1548"/>
      <c r="P33" s="1548"/>
      <c r="Q33" s="1548"/>
      <c r="R33" s="1548"/>
      <c r="S33" s="1548"/>
      <c r="T33" s="1548"/>
      <c r="U33" s="1548"/>
      <c r="V33" s="1548"/>
      <c r="W33" s="1548"/>
      <c r="X33" s="1548"/>
      <c r="Y33" s="1548"/>
      <c r="Z33" s="1548"/>
      <c r="AA33" s="1548"/>
      <c r="AB33" s="1548"/>
      <c r="AC33" s="1548"/>
      <c r="AD33" s="1548"/>
      <c r="AE33" s="1548"/>
      <c r="AF33" s="1548"/>
      <c r="AG33" s="1548"/>
      <c r="AH33" s="1548"/>
      <c r="AI33" s="1548"/>
      <c r="AJ33" s="1548"/>
      <c r="AK33" s="1548"/>
      <c r="AL33" s="1548"/>
      <c r="AM33" s="1548"/>
      <c r="AN33" s="1548"/>
      <c r="AO33" s="1548"/>
      <c r="AP33" s="1548"/>
      <c r="AQ33" s="1548"/>
      <c r="AR33" s="1548"/>
      <c r="AS33" s="1549"/>
      <c r="AT33" s="1550"/>
      <c r="AU33" s="1550"/>
      <c r="AV33" s="1551"/>
      <c r="AW33" s="1471" t="s">
        <v>716</v>
      </c>
      <c r="AX33" s="1471"/>
      <c r="AY33" s="1471"/>
      <c r="AZ33" s="1471"/>
      <c r="BA33" s="392"/>
    </row>
    <row r="34" spans="1:53" ht="24.75" customHeight="1">
      <c r="A34" s="1411"/>
      <c r="B34" s="1412"/>
      <c r="C34" s="1459" t="s">
        <v>727</v>
      </c>
      <c r="D34" s="1459"/>
      <c r="E34" s="1459"/>
      <c r="F34" s="1459"/>
      <c r="G34" s="1459"/>
      <c r="H34" s="1459"/>
      <c r="I34" s="1460"/>
      <c r="J34" s="1460"/>
      <c r="K34" s="1460"/>
      <c r="L34" s="228"/>
      <c r="M34" s="229"/>
      <c r="N34" s="1552" t="s">
        <v>988</v>
      </c>
      <c r="O34" s="1546"/>
      <c r="P34" s="1546"/>
      <c r="Q34" s="1546"/>
      <c r="R34" s="1546"/>
      <c r="S34" s="1546"/>
      <c r="T34" s="1546"/>
      <c r="U34" s="1546"/>
      <c r="V34" s="1546"/>
      <c r="W34" s="1546"/>
      <c r="X34" s="1546"/>
      <c r="Y34" s="1546"/>
      <c r="Z34" s="1546"/>
      <c r="AA34" s="1546"/>
      <c r="AB34" s="1546"/>
      <c r="AC34" s="1546"/>
      <c r="AD34" s="1546"/>
      <c r="AE34" s="1546"/>
      <c r="AF34" s="1546"/>
      <c r="AG34" s="1546"/>
      <c r="AH34" s="1546"/>
      <c r="AI34" s="1546"/>
      <c r="AJ34" s="1546"/>
      <c r="AK34" s="1546"/>
      <c r="AL34" s="1546"/>
      <c r="AM34" s="1546"/>
      <c r="AN34" s="1546"/>
      <c r="AO34" s="1546"/>
      <c r="AP34" s="1546"/>
      <c r="AQ34" s="1546"/>
      <c r="AR34" s="1546"/>
      <c r="AS34" s="1503" t="s">
        <v>718</v>
      </c>
      <c r="AT34" s="1504"/>
      <c r="AU34" s="1504"/>
      <c r="AV34" s="1508"/>
      <c r="AW34" s="1553" t="s">
        <v>728</v>
      </c>
      <c r="AX34" s="1553"/>
      <c r="AY34" s="1553"/>
      <c r="AZ34" s="1553"/>
      <c r="BA34" s="392"/>
    </row>
    <row r="35" spans="1:53" ht="32.25" customHeight="1">
      <c r="A35" s="1411"/>
      <c r="B35" s="1412"/>
      <c r="C35" s="1459" t="s">
        <v>730</v>
      </c>
      <c r="D35" s="1459"/>
      <c r="E35" s="1459"/>
      <c r="F35" s="1459"/>
      <c r="G35" s="1459"/>
      <c r="H35" s="1459"/>
      <c r="I35" s="1459"/>
      <c r="J35" s="1459"/>
      <c r="K35" s="1459"/>
      <c r="L35" s="228"/>
      <c r="M35" s="229"/>
      <c r="N35" s="378" t="s">
        <v>731</v>
      </c>
      <c r="O35" s="368"/>
      <c r="P35" s="368"/>
      <c r="Q35" s="368"/>
      <c r="R35" s="368"/>
      <c r="S35" s="1554" t="s">
        <v>981</v>
      </c>
      <c r="T35" s="1461"/>
      <c r="U35" s="1461"/>
      <c r="V35" s="1461"/>
      <c r="W35" s="1461"/>
      <c r="X35" s="1461"/>
      <c r="Y35" s="1461"/>
      <c r="Z35" s="1461"/>
      <c r="AA35" s="1461"/>
      <c r="AB35" s="1461"/>
      <c r="AC35" s="1461"/>
      <c r="AD35" s="1461"/>
      <c r="AE35" s="1461"/>
      <c r="AF35" s="1461"/>
      <c r="AG35" s="1461"/>
      <c r="AH35" s="1461"/>
      <c r="AI35" s="1461"/>
      <c r="AJ35" s="1461"/>
      <c r="AK35" s="1461"/>
      <c r="AL35" s="1461"/>
      <c r="AM35" s="1461"/>
      <c r="AN35" s="1461"/>
      <c r="AO35" s="1461"/>
      <c r="AP35" s="1461"/>
      <c r="AQ35" s="1461"/>
      <c r="AR35" s="1462"/>
      <c r="AS35" s="1411" t="s">
        <v>718</v>
      </c>
      <c r="AT35" s="1412"/>
      <c r="AU35" s="1412"/>
      <c r="AV35" s="1413"/>
      <c r="AW35" s="1555" t="s">
        <v>728</v>
      </c>
      <c r="AX35" s="1556"/>
      <c r="AY35" s="1556"/>
      <c r="AZ35" s="1557"/>
      <c r="BA35" s="392"/>
    </row>
    <row r="36" spans="1:53" ht="14.25" customHeight="1">
      <c r="A36" s="230"/>
      <c r="B36" s="231"/>
      <c r="C36" s="1510"/>
      <c r="D36" s="1510"/>
      <c r="E36" s="1510"/>
      <c r="F36" s="1510"/>
      <c r="G36" s="1510"/>
      <c r="H36" s="1510"/>
      <c r="I36" s="1510"/>
      <c r="J36" s="1510"/>
      <c r="K36" s="1510"/>
      <c r="L36" s="236"/>
      <c r="M36" s="379"/>
      <c r="N36" s="380" t="s">
        <v>914</v>
      </c>
      <c r="O36" s="232"/>
      <c r="P36" s="232"/>
      <c r="Q36" s="232"/>
      <c r="R36" s="232"/>
      <c r="S36" s="381"/>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369"/>
      <c r="AS36" s="1277"/>
      <c r="AT36" s="1273"/>
      <c r="AU36" s="1273"/>
      <c r="AV36" s="1278"/>
      <c r="AW36" s="1558"/>
      <c r="AX36" s="1559"/>
      <c r="AY36" s="1559"/>
      <c r="AZ36" s="1560"/>
      <c r="BA36" s="392"/>
    </row>
    <row r="37" spans="1:53" ht="51" customHeight="1">
      <c r="A37" s="1503"/>
      <c r="B37" s="1504"/>
      <c r="C37" s="1563" t="s">
        <v>732</v>
      </c>
      <c r="D37" s="1563"/>
      <c r="E37" s="1563"/>
      <c r="F37" s="1563"/>
      <c r="G37" s="1563"/>
      <c r="H37" s="1563"/>
      <c r="I37" s="1564"/>
      <c r="J37" s="1564"/>
      <c r="K37" s="1564"/>
      <c r="L37" s="245"/>
      <c r="M37" s="246"/>
      <c r="N37" s="1547" t="s">
        <v>980</v>
      </c>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548"/>
      <c r="AM37" s="1548"/>
      <c r="AN37" s="1548"/>
      <c r="AO37" s="1548"/>
      <c r="AP37" s="1548"/>
      <c r="AQ37" s="1548"/>
      <c r="AR37" s="1548"/>
      <c r="AS37" s="1503" t="s">
        <v>718</v>
      </c>
      <c r="AT37" s="1504"/>
      <c r="AU37" s="1504"/>
      <c r="AV37" s="1508"/>
      <c r="AW37" s="1471" t="s">
        <v>716</v>
      </c>
      <c r="AX37" s="1471"/>
      <c r="AY37" s="1471"/>
      <c r="AZ37" s="1471"/>
      <c r="BA37" s="392"/>
    </row>
    <row r="38" spans="1:53" ht="9.75" customHeight="1"/>
    <row r="39" spans="1:53" ht="17.25">
      <c r="B39" s="382" t="s">
        <v>915</v>
      </c>
    </row>
    <row r="40" spans="1:53" ht="10.5" customHeight="1">
      <c r="B40" s="383"/>
    </row>
    <row r="41" spans="1:53" ht="18" customHeight="1">
      <c r="A41" s="383" t="s">
        <v>916</v>
      </c>
    </row>
    <row r="42" spans="1:53" ht="42" customHeight="1">
      <c r="A42" s="206"/>
      <c r="C42" s="814" t="s">
        <v>1025</v>
      </c>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4"/>
      <c r="AY42" s="814"/>
    </row>
    <row r="43" spans="1:53" ht="18" customHeight="1">
      <c r="A43" s="383" t="s">
        <v>969</v>
      </c>
    </row>
    <row r="44" spans="1:53" ht="18" customHeight="1">
      <c r="A44" s="383" t="s">
        <v>917</v>
      </c>
    </row>
    <row r="45" spans="1:53" ht="18" customHeight="1">
      <c r="A45" s="383" t="s">
        <v>918</v>
      </c>
    </row>
    <row r="46" spans="1:53" ht="18" customHeight="1">
      <c r="A46" s="383" t="s">
        <v>919</v>
      </c>
    </row>
    <row r="47" spans="1:53" ht="18" customHeight="1">
      <c r="A47" s="383" t="s">
        <v>920</v>
      </c>
    </row>
    <row r="48" spans="1:53" ht="18" customHeight="1">
      <c r="A48" s="383" t="s">
        <v>983</v>
      </c>
    </row>
    <row r="49" spans="1:51">
      <c r="A49" s="206"/>
      <c r="B49" s="1561" t="s">
        <v>1029</v>
      </c>
      <c r="C49" s="1562"/>
      <c r="D49" s="1562"/>
      <c r="E49" s="1562"/>
      <c r="F49" s="1562"/>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562"/>
      <c r="AM49" s="1562"/>
      <c r="AN49" s="1562"/>
      <c r="AO49" s="1562"/>
      <c r="AP49" s="1562"/>
      <c r="AQ49" s="1562"/>
      <c r="AR49" s="1562"/>
      <c r="AS49" s="1562"/>
      <c r="AT49" s="1562"/>
      <c r="AU49" s="1562"/>
      <c r="AV49" s="1562"/>
      <c r="AW49" s="1562"/>
      <c r="AX49" s="1562"/>
    </row>
    <row r="50" spans="1:51" ht="18" customHeight="1">
      <c r="A50" s="383" t="s">
        <v>921</v>
      </c>
    </row>
    <row r="51" spans="1:51">
      <c r="A51" s="391" t="s">
        <v>922</v>
      </c>
    </row>
    <row r="52" spans="1:51" ht="18" customHeight="1">
      <c r="A52" s="383" t="s">
        <v>989</v>
      </c>
    </row>
    <row r="53" spans="1:51" ht="28.5" customHeight="1">
      <c r="B53" s="1561" t="s">
        <v>923</v>
      </c>
      <c r="C53" s="1561"/>
      <c r="D53" s="1561"/>
      <c r="E53" s="1561"/>
      <c r="F53" s="1561"/>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1561"/>
      <c r="AM53" s="1561"/>
      <c r="AN53" s="1561"/>
      <c r="AO53" s="1561"/>
      <c r="AP53" s="1561"/>
      <c r="AQ53" s="1561"/>
      <c r="AR53" s="1561"/>
      <c r="AS53" s="1561"/>
      <c r="AT53" s="1561"/>
      <c r="AU53" s="1561"/>
      <c r="AV53" s="1561"/>
      <c r="AW53" s="1561"/>
      <c r="AX53" s="1561"/>
      <c r="AY53" s="1561"/>
    </row>
    <row r="58" spans="1:51" ht="22.5" customHeight="1">
      <c r="B58" s="382" t="s">
        <v>924</v>
      </c>
    </row>
    <row r="59" spans="1:51" ht="10.5" customHeight="1">
      <c r="A59" s="206"/>
      <c r="B59" s="206"/>
    </row>
    <row r="60" spans="1:51" ht="18" customHeight="1">
      <c r="B60" s="384" t="s">
        <v>925</v>
      </c>
      <c r="C60" s="385"/>
      <c r="D60" s="220"/>
      <c r="E60" s="221"/>
      <c r="F60" s="221"/>
      <c r="G60" s="222"/>
      <c r="H60" s="222"/>
      <c r="I60" s="222"/>
      <c r="J60" s="222"/>
      <c r="K60" s="221"/>
      <c r="L60" s="221"/>
      <c r="M60" s="221"/>
      <c r="N60" s="222"/>
      <c r="O60" s="221"/>
      <c r="P60" s="222"/>
      <c r="Q60" s="221"/>
      <c r="R60" s="222"/>
      <c r="S60" s="222"/>
    </row>
    <row r="61" spans="1:51" ht="18" customHeight="1">
      <c r="B61" s="386" t="s">
        <v>926</v>
      </c>
      <c r="C61" s="385"/>
      <c r="D61" s="220"/>
      <c r="E61" s="221"/>
      <c r="F61" s="221"/>
      <c r="G61" s="222"/>
      <c r="H61" s="222"/>
      <c r="I61" s="222"/>
      <c r="J61" s="222"/>
      <c r="K61" s="221"/>
      <c r="L61" s="221"/>
      <c r="M61" s="221"/>
      <c r="N61" s="222"/>
      <c r="O61" s="221"/>
      <c r="P61" s="222"/>
      <c r="Q61" s="221"/>
      <c r="R61" s="222"/>
      <c r="S61" s="222"/>
    </row>
    <row r="62" spans="1:51" ht="18" customHeight="1">
      <c r="B62" s="387" t="s">
        <v>927</v>
      </c>
      <c r="C62" s="385"/>
      <c r="D62" s="220"/>
      <c r="E62" s="221"/>
      <c r="F62" s="221"/>
      <c r="G62" s="223"/>
      <c r="H62" s="223"/>
      <c r="I62" s="223"/>
      <c r="J62" s="223"/>
      <c r="K62" s="221"/>
      <c r="L62" s="221"/>
      <c r="M62" s="221"/>
      <c r="N62" s="223"/>
      <c r="O62" s="223"/>
      <c r="P62" s="223"/>
      <c r="Q62" s="223"/>
      <c r="R62" s="223"/>
      <c r="S62" s="223"/>
    </row>
    <row r="63" spans="1:51" ht="18" customHeight="1">
      <c r="B63" s="386" t="s">
        <v>943</v>
      </c>
      <c r="C63" s="385"/>
      <c r="D63" s="220"/>
      <c r="E63" s="221"/>
      <c r="F63" s="222"/>
      <c r="G63" s="222"/>
      <c r="H63" s="222"/>
      <c r="I63" s="222"/>
      <c r="K63" s="221"/>
      <c r="L63" s="221"/>
      <c r="M63" s="386" t="s">
        <v>928</v>
      </c>
      <c r="N63" s="222"/>
      <c r="O63" s="222"/>
      <c r="P63" s="222"/>
      <c r="Q63" s="221"/>
      <c r="R63" s="222"/>
      <c r="S63" s="222"/>
    </row>
    <row r="64" spans="1:51" ht="14.25">
      <c r="B64" s="386" t="s">
        <v>929</v>
      </c>
      <c r="C64" s="387"/>
    </row>
  </sheetData>
  <sheetProtection password="CC0F" sheet="1" selectLockedCells="1"/>
  <mergeCells count="110">
    <mergeCell ref="A35:B35"/>
    <mergeCell ref="C35:K36"/>
    <mergeCell ref="S35:AR35"/>
    <mergeCell ref="AS35:AV36"/>
    <mergeCell ref="AW35:AZ36"/>
    <mergeCell ref="B49:AX49"/>
    <mergeCell ref="B53:AY53"/>
    <mergeCell ref="A37:B37"/>
    <mergeCell ref="C37:K37"/>
    <mergeCell ref="N37:AR37"/>
    <mergeCell ref="AS37:AV37"/>
    <mergeCell ref="AW37:AZ37"/>
    <mergeCell ref="C42:AY42"/>
    <mergeCell ref="A33:B33"/>
    <mergeCell ref="C33:K33"/>
    <mergeCell ref="N33:AR33"/>
    <mergeCell ref="AS33:AV33"/>
    <mergeCell ref="AW33:AZ33"/>
    <mergeCell ref="A34:B34"/>
    <mergeCell ref="C34:K34"/>
    <mergeCell ref="N34:AR34"/>
    <mergeCell ref="AS34:AV34"/>
    <mergeCell ref="AW34:AZ34"/>
    <mergeCell ref="A31:B31"/>
    <mergeCell ref="C31:K31"/>
    <mergeCell ref="N31:AR31"/>
    <mergeCell ref="AS31:AV31"/>
    <mergeCell ref="AW31:AZ31"/>
    <mergeCell ref="A32:B32"/>
    <mergeCell ref="C32:K32"/>
    <mergeCell ref="N32:AR32"/>
    <mergeCell ref="AS32:AV32"/>
    <mergeCell ref="AW32:AZ32"/>
    <mergeCell ref="A29:B29"/>
    <mergeCell ref="C29:K29"/>
    <mergeCell ref="N29:AR29"/>
    <mergeCell ref="AS29:AV29"/>
    <mergeCell ref="AW29:AZ29"/>
    <mergeCell ref="A30:B30"/>
    <mergeCell ref="C30:K30"/>
    <mergeCell ref="N30:AR30"/>
    <mergeCell ref="AS30:AV30"/>
    <mergeCell ref="AW30:AZ30"/>
    <mergeCell ref="A26:B28"/>
    <mergeCell ref="C26:K28"/>
    <mergeCell ref="N26:AR26"/>
    <mergeCell ref="AS26:AV26"/>
    <mergeCell ref="AW26:AZ28"/>
    <mergeCell ref="N27:S28"/>
    <mergeCell ref="T27:AR27"/>
    <mergeCell ref="AS27:AV27"/>
    <mergeCell ref="T28:AR28"/>
    <mergeCell ref="AS28:AV28"/>
    <mergeCell ref="A18:B18"/>
    <mergeCell ref="C18:K18"/>
    <mergeCell ref="N18:AR19"/>
    <mergeCell ref="AS18:AV21"/>
    <mergeCell ref="AW18:AZ25"/>
    <mergeCell ref="A19:B19"/>
    <mergeCell ref="C19:K20"/>
    <mergeCell ref="A20:B20"/>
    <mergeCell ref="N20:AR21"/>
    <mergeCell ref="A21:B21"/>
    <mergeCell ref="C21:K21"/>
    <mergeCell ref="A22:B22"/>
    <mergeCell ref="C22:K25"/>
    <mergeCell ref="N22:AR22"/>
    <mergeCell ref="AS22:AV22"/>
    <mergeCell ref="N23:S24"/>
    <mergeCell ref="T23:AR23"/>
    <mergeCell ref="AS23:AV24"/>
    <mergeCell ref="T24:AR24"/>
    <mergeCell ref="N25:AR25"/>
    <mergeCell ref="AS25:AV25"/>
    <mergeCell ref="A17:B17"/>
    <mergeCell ref="C17:K17"/>
    <mergeCell ref="N17:AR17"/>
    <mergeCell ref="AS17:AV17"/>
    <mergeCell ref="AW17:AZ17"/>
    <mergeCell ref="A13:B16"/>
    <mergeCell ref="C13:K16"/>
    <mergeCell ref="N13:AR13"/>
    <mergeCell ref="AS13:AV13"/>
    <mergeCell ref="AW13:AZ16"/>
    <mergeCell ref="A11:B12"/>
    <mergeCell ref="C11:K12"/>
    <mergeCell ref="N11:AR11"/>
    <mergeCell ref="AS11:AV11"/>
    <mergeCell ref="AW11:AZ12"/>
    <mergeCell ref="N12:AR12"/>
    <mergeCell ref="N14:AR14"/>
    <mergeCell ref="AS14:AV14"/>
    <mergeCell ref="N15:S16"/>
    <mergeCell ref="T15:AR15"/>
    <mergeCell ref="AS15:AV16"/>
    <mergeCell ref="T16:AR16"/>
    <mergeCell ref="A2:AZ2"/>
    <mergeCell ref="A4:AZ4"/>
    <mergeCell ref="A8:K8"/>
    <mergeCell ref="N8:AR8"/>
    <mergeCell ref="AS8:AV8"/>
    <mergeCell ref="AW8:AZ8"/>
    <mergeCell ref="A9:B9"/>
    <mergeCell ref="C9:K9"/>
    <mergeCell ref="N9:AR10"/>
    <mergeCell ref="AS9:AV10"/>
    <mergeCell ref="AW9:AZ10"/>
    <mergeCell ref="C10:H10"/>
    <mergeCell ref="A6:AV6"/>
    <mergeCell ref="AW6:AZ6"/>
  </mergeCells>
  <phoneticPr fontId="2"/>
  <printOptions horizontalCentered="1"/>
  <pageMargins left="0.48" right="0.34" top="0.27559055118110237" bottom="0.19685039370078741" header="0" footer="0"/>
  <pageSetup paperSize="9" scale="93" fitToHeight="0" orientation="portrait" r:id="rId1"/>
  <headerFooter alignWithMargins="0"/>
  <rowBreaks count="1" manualBreakCount="1">
    <brk id="37" max="16383" man="1"/>
  </rowBreaks>
</worksheet>
</file>

<file path=docMetadata/LabelInfo.xml><?xml version="1.0" encoding="utf-8"?>
<clbl:labelList xmlns:clbl="http://schemas.microsoft.com/office/2020/mipLabelMetadata">
  <clbl:label id="{23fcf6d7-4f19-4790-b2be-26df197bccb5}" enabled="1" method="Privileged" siteId="{01c04c93-a741-4bd5-95f5-3d429054661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入力</vt:lpstr>
      <vt:lpstr>申込書</vt:lpstr>
      <vt:lpstr>基本情報</vt:lpstr>
      <vt:lpstr>受付票</vt:lpstr>
      <vt:lpstr>宛名ラベル</vt:lpstr>
      <vt:lpstr>使用印届</vt:lpstr>
      <vt:lpstr>委任状</vt:lpstr>
      <vt:lpstr>変更届</vt:lpstr>
      <vt:lpstr>変更届の注意事項</vt:lpstr>
      <vt:lpstr>Consal_data</vt:lpstr>
      <vt:lpstr>入力!OLE_LINK2</vt:lpstr>
      <vt:lpstr>宛名ラベル!Print_Area</vt:lpstr>
      <vt:lpstr>委任状!Print_Area</vt:lpstr>
      <vt:lpstr>基本情報!Print_Area</vt:lpstr>
      <vt:lpstr>使用印届!Print_Area</vt:lpstr>
      <vt:lpstr>受付票!Print_Area</vt:lpstr>
      <vt:lpstr>申込書!Print_Area</vt:lpstr>
      <vt:lpstr>入力!Print_Area</vt:lpstr>
      <vt:lpstr>変更届!Print_Area</vt:lpstr>
      <vt:lpstr>変更届の注意事項!Print_Area</vt:lpstr>
      <vt:lpstr>touroku_data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tanaka11</dc:creator>
  <cp:lastModifiedBy>tanaka-a034</cp:lastModifiedBy>
  <cp:lastPrinted>2025-05-26T05:17:15Z</cp:lastPrinted>
  <dcterms:created xsi:type="dcterms:W3CDTF">1997-01-08T22:48:59Z</dcterms:created>
  <dcterms:modified xsi:type="dcterms:W3CDTF">2025-05-26T05:17:23Z</dcterms:modified>
</cp:coreProperties>
</file>